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35" yWindow="90" windowWidth="10905" windowHeight="8940"/>
  </bookViews>
  <sheets>
    <sheet name="RFK 2015" sheetId="12" r:id="rId1"/>
    <sheet name="LOGIKA" sheetId="8" state="hidden" r:id="rId2"/>
  </sheets>
  <definedNames>
    <definedName name="_xlnm._FilterDatabase" localSheetId="0" hidden="1">'RFK 2015'!$AF$10:$AJ$68</definedName>
    <definedName name="KALISIFIKASI">LOGIKA!$C$5:$E$77</definedName>
    <definedName name="NILAI">LOGIKA!$C$5:$E$107</definedName>
    <definedName name="_xlnm.Print_Area" localSheetId="0">'RFK 2015'!$A$1:$AE$77</definedName>
    <definedName name="_xlnm.Print_Titles" localSheetId="0">'RFK 2015'!#REF!</definedName>
  </definedNames>
  <calcPr calcId="144525"/>
</workbook>
</file>

<file path=xl/calcChain.xml><?xml version="1.0" encoding="utf-8"?>
<calcChain xmlns="http://schemas.openxmlformats.org/spreadsheetml/2006/main">
  <c r="H59" i="12" l="1"/>
  <c r="T59" i="12"/>
  <c r="R59" i="12"/>
  <c r="P59" i="12"/>
  <c r="N59" i="12"/>
  <c r="L59" i="12"/>
  <c r="J59" i="12"/>
  <c r="T54" i="12"/>
  <c r="R54" i="12"/>
  <c r="P54" i="12"/>
  <c r="N54" i="12"/>
  <c r="L54" i="12"/>
  <c r="J54" i="12"/>
  <c r="H54" i="12"/>
  <c r="U48" i="12"/>
  <c r="S48" i="12"/>
  <c r="Q48" i="12"/>
  <c r="O48" i="12"/>
  <c r="M48" i="12"/>
  <c r="K48" i="12"/>
  <c r="I48" i="12"/>
  <c r="T45" i="12"/>
  <c r="R45" i="12"/>
  <c r="P45" i="12"/>
  <c r="N45" i="12"/>
  <c r="L45" i="12"/>
  <c r="J45" i="12"/>
  <c r="H45" i="12"/>
  <c r="T40" i="12"/>
  <c r="R40" i="12"/>
  <c r="P40" i="12"/>
  <c r="N40" i="12"/>
  <c r="L40" i="12"/>
  <c r="J40" i="12"/>
  <c r="H40" i="12"/>
  <c r="T35" i="12"/>
  <c r="R35" i="12"/>
  <c r="P35" i="12"/>
  <c r="N35" i="12"/>
  <c r="L35" i="12"/>
  <c r="J35" i="12"/>
  <c r="H35" i="12"/>
  <c r="T29" i="12"/>
  <c r="R29" i="12"/>
  <c r="P29" i="12"/>
  <c r="N29" i="12"/>
  <c r="L29" i="12"/>
  <c r="J29" i="12"/>
  <c r="H29" i="12"/>
  <c r="I20" i="12"/>
  <c r="I13" i="12"/>
  <c r="T16" i="12"/>
  <c r="R16" i="12"/>
  <c r="P16" i="12"/>
  <c r="N16" i="12"/>
  <c r="L16" i="12"/>
  <c r="J16" i="12"/>
  <c r="H16" i="12"/>
  <c r="N57" i="12" l="1"/>
  <c r="T38" i="12"/>
  <c r="J57" i="12"/>
  <c r="R57" i="12"/>
  <c r="N43" i="12"/>
  <c r="L48" i="12"/>
  <c r="J43" i="12"/>
  <c r="R43" i="12"/>
  <c r="L43" i="12"/>
  <c r="P43" i="12"/>
  <c r="T20" i="12"/>
  <c r="J32" i="12"/>
  <c r="R32" i="12"/>
  <c r="L13" i="12"/>
  <c r="N32" i="12"/>
  <c r="T13" i="12"/>
  <c r="J48" i="12"/>
  <c r="R48" i="12"/>
  <c r="P57" i="12"/>
  <c r="P13" i="12"/>
  <c r="T43" i="12"/>
  <c r="N13" i="12"/>
  <c r="N20" i="12"/>
  <c r="P32" i="12"/>
  <c r="J38" i="12"/>
  <c r="R38" i="12"/>
  <c r="T48" i="12"/>
  <c r="P20" i="12"/>
  <c r="J13" i="12"/>
  <c r="R13" i="12"/>
  <c r="J20" i="12"/>
  <c r="R20" i="12"/>
  <c r="L32" i="12"/>
  <c r="T32" i="12"/>
  <c r="N38" i="12"/>
  <c r="L20" i="12"/>
  <c r="P38" i="12"/>
  <c r="N48" i="12"/>
  <c r="L38" i="12"/>
  <c r="P48" i="12"/>
  <c r="L57" i="12"/>
  <c r="T57" i="12"/>
  <c r="D110" i="8" l="1"/>
  <c r="K13" i="12"/>
  <c r="M13" i="12"/>
  <c r="O13" i="12"/>
  <c r="K20" i="12"/>
  <c r="M20" i="12"/>
  <c r="O20" i="12"/>
  <c r="Q20" i="12"/>
  <c r="S20" i="12"/>
  <c r="K32" i="12"/>
  <c r="M32" i="12"/>
  <c r="O32" i="12"/>
  <c r="W34" i="12"/>
  <c r="Y34" i="12" s="1"/>
  <c r="K38" i="12"/>
  <c r="M38" i="12"/>
  <c r="O38" i="12"/>
  <c r="S38" i="12"/>
  <c r="S32" i="12" s="1"/>
  <c r="U38" i="12"/>
  <c r="K43" i="12"/>
  <c r="M43" i="12"/>
  <c r="O43" i="12"/>
  <c r="Q43" i="12"/>
  <c r="Q38" i="12" s="1"/>
  <c r="S43" i="12"/>
  <c r="I43" i="12"/>
  <c r="U43" i="12"/>
  <c r="W49" i="12"/>
  <c r="W50" i="12"/>
  <c r="AA50" i="12" s="1"/>
  <c r="W51" i="12"/>
  <c r="AA51" i="12" s="1"/>
  <c r="W52" i="12"/>
  <c r="AA52" i="12" s="1"/>
  <c r="W53" i="12"/>
  <c r="AA53" i="12" s="1"/>
  <c r="K57" i="12"/>
  <c r="M57" i="12"/>
  <c r="O57" i="12"/>
  <c r="Q57" i="12"/>
  <c r="S57" i="12"/>
  <c r="I57" i="12"/>
  <c r="W58" i="12"/>
  <c r="Y58" i="12" s="1"/>
  <c r="Y59" i="12" s="1"/>
  <c r="Y60" i="12" s="1"/>
  <c r="U32" i="12"/>
  <c r="W39" i="12"/>
  <c r="Y39" i="12" s="1"/>
  <c r="Y40" i="12" s="1"/>
  <c r="Y41" i="12" s="1"/>
  <c r="W33" i="12"/>
  <c r="Y33" i="12" s="1"/>
  <c r="Y35" i="12" s="1"/>
  <c r="Y36" i="12" s="1"/>
  <c r="Y51" i="12"/>
  <c r="U20" i="12"/>
  <c r="W25" i="12"/>
  <c r="Y25" i="12" s="1"/>
  <c r="W21" i="12"/>
  <c r="AA21" i="12" s="1"/>
  <c r="AC21" i="12" s="1"/>
  <c r="W44" i="12"/>
  <c r="Y44" i="12" s="1"/>
  <c r="Y45" i="12" s="1"/>
  <c r="Y46" i="12" s="1"/>
  <c r="W28" i="12"/>
  <c r="Y28" i="12" s="1"/>
  <c r="W24" i="12"/>
  <c r="AA24" i="12" s="1"/>
  <c r="AC24" i="12" s="1"/>
  <c r="W27" i="12"/>
  <c r="Y27" i="12" s="1"/>
  <c r="W23" i="12"/>
  <c r="AA23" i="12" s="1"/>
  <c r="AC23" i="12" s="1"/>
  <c r="W48" i="12"/>
  <c r="Y48" i="12" s="1"/>
  <c r="W26" i="12"/>
  <c r="AA26" i="12" s="1"/>
  <c r="AC26" i="12" s="1"/>
  <c r="W22" i="12"/>
  <c r="S13" i="12"/>
  <c r="Q13" i="12"/>
  <c r="Y50" i="12" l="1"/>
  <c r="Y53" i="12"/>
  <c r="W43" i="12"/>
  <c r="Y43" i="12" s="1"/>
  <c r="O62" i="12"/>
  <c r="O11" i="12" s="1"/>
  <c r="AA34" i="12"/>
  <c r="AC34" i="12" s="1"/>
  <c r="Y52" i="12"/>
  <c r="AA39" i="12"/>
  <c r="AC39" i="12" s="1"/>
  <c r="AC40" i="12" s="1"/>
  <c r="AC41" i="12" s="1"/>
  <c r="M62" i="12"/>
  <c r="AA58" i="12"/>
  <c r="AC58" i="12" s="1"/>
  <c r="AC59" i="12" s="1"/>
  <c r="AC60" i="12" s="1"/>
  <c r="AA27" i="12"/>
  <c r="U57" i="12"/>
  <c r="W57" i="12" s="1"/>
  <c r="Y57" i="12" s="1"/>
  <c r="V58" i="12"/>
  <c r="X58" i="12" s="1"/>
  <c r="X59" i="12" s="1"/>
  <c r="X60" i="12" s="1"/>
  <c r="AC50" i="12"/>
  <c r="AC51" i="12"/>
  <c r="I38" i="12"/>
  <c r="AC52" i="12"/>
  <c r="I32" i="12"/>
  <c r="AA33" i="12"/>
  <c r="AC33" i="12" s="1"/>
  <c r="AA44" i="12"/>
  <c r="AC44" i="12" s="1"/>
  <c r="AC45" i="12" s="1"/>
  <c r="AC46" i="12" s="1"/>
  <c r="Q32" i="12"/>
  <c r="W32" i="12" s="1"/>
  <c r="Y32" i="12" s="1"/>
  <c r="AA25" i="12"/>
  <c r="AC25" i="12" s="1"/>
  <c r="Y24" i="12"/>
  <c r="Y22" i="12"/>
  <c r="AA22" i="12"/>
  <c r="AC22" i="12" s="1"/>
  <c r="Y26" i="12"/>
  <c r="AA28" i="12"/>
  <c r="AC28" i="12" s="1"/>
  <c r="Y23" i="12"/>
  <c r="W15" i="12"/>
  <c r="Y15" i="12" s="1"/>
  <c r="Y21" i="12"/>
  <c r="U13" i="12"/>
  <c r="W20" i="12"/>
  <c r="AA48" i="12"/>
  <c r="V14" i="12"/>
  <c r="X14" i="12" s="1"/>
  <c r="W14" i="12"/>
  <c r="W38" i="12"/>
  <c r="AA49" i="12"/>
  <c r="AC49" i="12" s="1"/>
  <c r="Y49" i="12"/>
  <c r="Y54" i="12" s="1"/>
  <c r="Y55" i="12" s="1"/>
  <c r="AC53" i="12"/>
  <c r="S62" i="12"/>
  <c r="S11" i="12" s="1"/>
  <c r="V27" i="12"/>
  <c r="AC27" i="12"/>
  <c r="V24" i="12"/>
  <c r="V21" i="12"/>
  <c r="V23" i="12"/>
  <c r="Z23" i="12" s="1"/>
  <c r="AB23" i="12" s="1"/>
  <c r="U62" i="12" l="1"/>
  <c r="U11" i="12" s="1"/>
  <c r="AA43" i="12"/>
  <c r="AC43" i="12" s="1"/>
  <c r="AC35" i="12"/>
  <c r="AC36" i="12" s="1"/>
  <c r="Q62" i="12"/>
  <c r="Q11" i="12" s="1"/>
  <c r="M11" i="12"/>
  <c r="AA57" i="12"/>
  <c r="AC57" i="12" s="1"/>
  <c r="V15" i="12"/>
  <c r="X15" i="12" s="1"/>
  <c r="X16" i="12" s="1"/>
  <c r="X17" i="12" s="1"/>
  <c r="Z14" i="12"/>
  <c r="AB14" i="12" s="1"/>
  <c r="W13" i="12"/>
  <c r="Y13" i="12" s="1"/>
  <c r="AA32" i="12"/>
  <c r="AC32" i="12" s="1"/>
  <c r="V22" i="12"/>
  <c r="X22" i="12" s="1"/>
  <c r="Y29" i="12"/>
  <c r="Y30" i="12" s="1"/>
  <c r="V49" i="12"/>
  <c r="Z49" i="12" s="1"/>
  <c r="AB49" i="12" s="1"/>
  <c r="V26" i="12"/>
  <c r="X26" i="12" s="1"/>
  <c r="Z24" i="12"/>
  <c r="AB24" i="12" s="1"/>
  <c r="V51" i="12"/>
  <c r="Z51" i="12" s="1"/>
  <c r="AB51" i="12" s="1"/>
  <c r="V34" i="12"/>
  <c r="Z34" i="12" s="1"/>
  <c r="AB34" i="12" s="1"/>
  <c r="V39" i="12"/>
  <c r="Z39" i="12" s="1"/>
  <c r="AB39" i="12" s="1"/>
  <c r="AB40" i="12" s="1"/>
  <c r="AB41" i="12" s="1"/>
  <c r="X39" i="12"/>
  <c r="X40" i="12" s="1"/>
  <c r="X41" i="12" s="1"/>
  <c r="AA15" i="12"/>
  <c r="AC15" i="12" s="1"/>
  <c r="AC54" i="12"/>
  <c r="AC55" i="12" s="1"/>
  <c r="AA20" i="12"/>
  <c r="AC20" i="12" s="1"/>
  <c r="Y20" i="12"/>
  <c r="Z27" i="12"/>
  <c r="AB27" i="12" s="1"/>
  <c r="X27" i="12"/>
  <c r="AA14" i="12"/>
  <c r="AC14" i="12" s="1"/>
  <c r="Y14" i="12"/>
  <c r="Y16" i="12" s="1"/>
  <c r="Y17" i="12" s="1"/>
  <c r="X24" i="12"/>
  <c r="AA38" i="12"/>
  <c r="AC38" i="12" s="1"/>
  <c r="Y38" i="12"/>
  <c r="V57" i="12"/>
  <c r="X57" i="12" s="1"/>
  <c r="X23" i="12"/>
  <c r="Z58" i="12"/>
  <c r="AB58" i="12" s="1"/>
  <c r="AB59" i="12" s="1"/>
  <c r="AB60" i="12" s="1"/>
  <c r="V53" i="12"/>
  <c r="X53" i="12" s="1"/>
  <c r="AC29" i="12"/>
  <c r="AC30" i="12" s="1"/>
  <c r="V25" i="12"/>
  <c r="X25" i="12" s="1"/>
  <c r="X21" i="12"/>
  <c r="Z21" i="12"/>
  <c r="AB21" i="12" s="1"/>
  <c r="V52" i="12"/>
  <c r="AC48" i="12"/>
  <c r="V43" i="12"/>
  <c r="V33" i="12"/>
  <c r="V50" i="12"/>
  <c r="V44" i="12"/>
  <c r="V28" i="12"/>
  <c r="Y63" i="12" l="1"/>
  <c r="AC63" i="12"/>
  <c r="Z22" i="12"/>
  <c r="AB22" i="12" s="1"/>
  <c r="AA13" i="12"/>
  <c r="AC13" i="12" s="1"/>
  <c r="Z15" i="12"/>
  <c r="AB15" i="12" s="1"/>
  <c r="AB16" i="12" s="1"/>
  <c r="AB17" i="12" s="1"/>
  <c r="Z26" i="12"/>
  <c r="AB26" i="12" s="1"/>
  <c r="W62" i="12"/>
  <c r="W11" i="12" s="1"/>
  <c r="X51" i="12"/>
  <c r="V38" i="12"/>
  <c r="Z38" i="12" s="1"/>
  <c r="AB38" i="12" s="1"/>
  <c r="V13" i="12"/>
  <c r="X13" i="12" s="1"/>
  <c r="X49" i="12"/>
  <c r="X34" i="12"/>
  <c r="V32" i="12"/>
  <c r="Z32" i="12" s="1"/>
  <c r="AB32" i="12" s="1"/>
  <c r="V20" i="12"/>
  <c r="AC16" i="12"/>
  <c r="AC17" i="12" s="1"/>
  <c r="Z57" i="12"/>
  <c r="AB57" i="12" s="1"/>
  <c r="Z25" i="12"/>
  <c r="AB25" i="12" s="1"/>
  <c r="Z53" i="12"/>
  <c r="AB53" i="12" s="1"/>
  <c r="Z28" i="12"/>
  <c r="AB28" i="12" s="1"/>
  <c r="X28" i="12"/>
  <c r="X29" i="12" s="1"/>
  <c r="X30" i="12" s="1"/>
  <c r="X50" i="12"/>
  <c r="Z50" i="12"/>
  <c r="AB50" i="12" s="1"/>
  <c r="X43" i="12"/>
  <c r="Z43" i="12"/>
  <c r="AB43" i="12" s="1"/>
  <c r="X52" i="12"/>
  <c r="Z52" i="12"/>
  <c r="AB52" i="12" s="1"/>
  <c r="Z44" i="12"/>
  <c r="AB44" i="12" s="1"/>
  <c r="AB45" i="12" s="1"/>
  <c r="AB46" i="12" s="1"/>
  <c r="X44" i="12"/>
  <c r="X45" i="12" s="1"/>
  <c r="X46" i="12" s="1"/>
  <c r="X33" i="12"/>
  <c r="Z33" i="12"/>
  <c r="AB33" i="12" s="1"/>
  <c r="AB35" i="12" s="1"/>
  <c r="AB36" i="12" s="1"/>
  <c r="V48" i="12"/>
  <c r="X48" i="12" s="1"/>
  <c r="X35" i="12" l="1"/>
  <c r="X36" i="12" s="1"/>
  <c r="X38" i="12"/>
  <c r="X32" i="12"/>
  <c r="Y11" i="12"/>
  <c r="X20" i="12"/>
  <c r="Z20" i="12"/>
  <c r="AB20" i="12" s="1"/>
  <c r="X54" i="12"/>
  <c r="X55" i="12" s="1"/>
  <c r="Z13" i="12"/>
  <c r="AB13" i="12" s="1"/>
  <c r="Y64" i="12"/>
  <c r="AC11" i="12"/>
  <c r="AC64" i="12"/>
  <c r="AB29" i="12"/>
  <c r="AB30" i="12" s="1"/>
  <c r="Z48" i="12"/>
  <c r="AB48" i="12" s="1"/>
  <c r="AB54" i="12"/>
  <c r="AB55" i="12" s="1"/>
  <c r="X63" i="12" l="1"/>
  <c r="AB63" i="12"/>
  <c r="AB64" i="12" s="1"/>
  <c r="X64" i="12" l="1"/>
  <c r="X11" i="12"/>
  <c r="AB11" i="12"/>
</calcChain>
</file>

<file path=xl/sharedStrings.xml><?xml version="1.0" encoding="utf-8"?>
<sst xmlns="http://schemas.openxmlformats.org/spreadsheetml/2006/main" count="519" uniqueCount="137">
  <si>
    <t>No</t>
  </si>
  <si>
    <t>Ket.</t>
  </si>
  <si>
    <t>I</t>
  </si>
  <si>
    <t>II</t>
  </si>
  <si>
    <t>III</t>
  </si>
  <si>
    <t>IV</t>
  </si>
  <si>
    <t>12 = 8+9+10+11</t>
  </si>
  <si>
    <t>K</t>
  </si>
  <si>
    <t>Rp</t>
  </si>
  <si>
    <t>1.</t>
  </si>
  <si>
    <t>2.</t>
  </si>
  <si>
    <t>3.</t>
  </si>
  <si>
    <t>JUMLAH ANGGARAN DAN REALISASI DARI SELURUH PROGRAM</t>
  </si>
  <si>
    <t>Faktor pendorong keberhasilan kinerja:</t>
  </si>
  <si>
    <t>Faktor penghambat pencapaian kinerja:</t>
  </si>
  <si>
    <t>Tindak lanjut yang diperlukan dalam triwulan berikutnya:</t>
  </si>
  <si>
    <t>Tindak lanjut yang diperlukan dalam Renja SKPD tahun berikutnya:</t>
  </si>
  <si>
    <r>
      <t>Indikator Kinerja Program (</t>
    </r>
    <r>
      <rPr>
        <i/>
        <sz val="9"/>
        <color indexed="8"/>
        <rFont val="Arial Narrow"/>
        <family val="2"/>
      </rPr>
      <t>outcome</t>
    </r>
    <r>
      <rPr>
        <sz val="9"/>
        <color indexed="8"/>
        <rFont val="Arial Narrow"/>
        <family val="2"/>
      </rPr>
      <t>)/ Kegiatan (</t>
    </r>
    <r>
      <rPr>
        <i/>
        <sz val="9"/>
        <color indexed="8"/>
        <rFont val="Arial Narrow"/>
        <family val="2"/>
      </rPr>
      <t>output</t>
    </r>
    <r>
      <rPr>
        <sz val="9"/>
        <color indexed="8"/>
        <rFont val="Arial Narrow"/>
        <family val="2"/>
      </rPr>
      <t>)</t>
    </r>
  </si>
  <si>
    <t>13 = 12/7 x 100</t>
  </si>
  <si>
    <t>15 = 14/5 x 100</t>
  </si>
  <si>
    <t>Urusan/Bidang Urusan Pemerintahan Daerah dan Program/ Kegiatan</t>
  </si>
  <si>
    <t xml:space="preserve">Realisasi Kinerja pada Triwulan </t>
  </si>
  <si>
    <t>14 = 6+12</t>
  </si>
  <si>
    <t>Rata-rata Capaian Kinerja Kegiatan (%)</t>
  </si>
  <si>
    <t>Predikat Kinerja Kegiatan</t>
  </si>
  <si>
    <t>DISUSUN</t>
  </si>
  <si>
    <t>Kepala Bappeda Kabupaten Tapin,</t>
  </si>
  <si>
    <t>( Ir. H.M. YUNUS AZIS, M.AP )</t>
  </si>
  <si>
    <t xml:space="preserve">NIP. 19620418 199003 1 017 </t>
  </si>
  <si>
    <t>I.</t>
  </si>
  <si>
    <t>06</t>
  </si>
  <si>
    <t>01</t>
  </si>
  <si>
    <t>SR</t>
  </si>
  <si>
    <t>Kode Anggaran</t>
  </si>
  <si>
    <t>II.</t>
  </si>
  <si>
    <t>III.</t>
  </si>
  <si>
    <t>IV.</t>
  </si>
  <si>
    <t>V.</t>
  </si>
  <si>
    <t>VI.</t>
  </si>
  <si>
    <t>BELANJA TDK LANGSUNG</t>
  </si>
  <si>
    <t>Belanja Pegawai</t>
  </si>
  <si>
    <t>BELANJA LANGSUNG</t>
  </si>
  <si>
    <t>SKPD Penang-gung jawab</t>
  </si>
  <si>
    <t xml:space="preserve">Target 
RPJMD Tahun 2013 - 2017 </t>
  </si>
  <si>
    <t>03</t>
  </si>
  <si>
    <t>Penyediaan jasa surat menyurat</t>
  </si>
  <si>
    <t>Penyediaan jasa komunikasi, sumber daya air dan listrik</t>
  </si>
  <si>
    <t>Penyediaan alat tulis kantor</t>
  </si>
  <si>
    <t>Penyediaan barang cetakan dan penggandaan</t>
  </si>
  <si>
    <t>Penyediaan makanan dan minuman</t>
  </si>
  <si>
    <t>Perjalanan Dinas</t>
  </si>
  <si>
    <t>4.</t>
  </si>
  <si>
    <t>5.</t>
  </si>
  <si>
    <t>6.</t>
  </si>
  <si>
    <t>7.</t>
  </si>
  <si>
    <t>8.</t>
  </si>
  <si>
    <t>ST</t>
  </si>
  <si>
    <t>T</t>
  </si>
  <si>
    <t>Program Peningkatan Kapasitas Sumber Daya Aparatur</t>
  </si>
  <si>
    <t>Program peningkatan pengembangan sistem pelaporan capaian kinerja dan keuangan</t>
  </si>
  <si>
    <t>R</t>
  </si>
  <si>
    <t>Terpenuhinya pelayanan administrasi perkantoran</t>
  </si>
  <si>
    <t>S</t>
  </si>
  <si>
    <t>Gaji dan Tunjangan</t>
  </si>
  <si>
    <t>Tambahan Penghasilan PNS</t>
  </si>
  <si>
    <t>Program Pelayanan Adiministrasi Perkantoran</t>
  </si>
  <si>
    <t>Output : Jasa telpon, internet, air dan listrik</t>
  </si>
  <si>
    <t>Output : Tersedianya ATK</t>
  </si>
  <si>
    <t>Output : Tersedianya barang cetakan dan penggandaan</t>
  </si>
  <si>
    <t>Output : Tersedianya kebutuhan makanan dan minuman</t>
  </si>
  <si>
    <t>Output : Terpenuhinya perjalanan dinas</t>
  </si>
  <si>
    <t>Penyediaan jasa sewa gedung/mess, asrama Mahasiswa</t>
  </si>
  <si>
    <t>Output : Tersedianya sewa gedung/mess, asrama mahasiswa</t>
  </si>
  <si>
    <t>Pengelolaan data PNS</t>
  </si>
  <si>
    <t>Output : Tersedianya data PNS</t>
  </si>
  <si>
    <t>Program peningkatan disiplin aparatur</t>
  </si>
  <si>
    <t>Pengadaan pakaian dinas beserta perlengkapannya</t>
  </si>
  <si>
    <t>Output : Tersedianya pakaian dinas beserta kelengkapannya</t>
  </si>
  <si>
    <t>Peningkatan kesegaran jasmani PNS</t>
  </si>
  <si>
    <t>Meningkatnya peraturan perundang-undangan oleh staf ahli</t>
  </si>
  <si>
    <t>Pengkajian terhadap peraturan Perundang - Undangan terkait Tupoksi Staf Ahli</t>
  </si>
  <si>
    <t>Output : Terlaksananya pengkajian peraturan perundang-undangan</t>
  </si>
  <si>
    <t>Tersedianya laporan keuangan dan akhir tahun</t>
  </si>
  <si>
    <t>Penyusunan Laporan Keuangan Semesteran dan Akhir Tahun SKPD</t>
  </si>
  <si>
    <t>Output : Tersedianya laporan keuangan semesteran dan akhir tahun</t>
  </si>
  <si>
    <t>Program peningkatan pelayanan kedinasan kepala daerah/wakil kepala daerah</t>
  </si>
  <si>
    <t>Meningkatnya pelayanan kedinasan kepala daerah/wkl. Kdh</t>
  </si>
  <si>
    <t>Dialog/audiensi dengan tokoh-tokoh masyarakat, pimpinan/anggota organisasi sosial dan kemasyarakatan</t>
  </si>
  <si>
    <t>Output : Terlayaninya dialog/audiensi dengan tokoh-tokoh masyarakat, Pimpinan/anggota organisasi sosial dan kemasyarakatan</t>
  </si>
  <si>
    <t>Penerimaan kunjungan kerja pejabat negara/departemen/lembaga pemerintah non departemen/luar negeri</t>
  </si>
  <si>
    <t>Output : Terlayaninya kunjungan kerja pejabat negara/departemen/lembaga non pemerintah</t>
  </si>
  <si>
    <t>Rapat koordinasi pejabat pemerintahan daerah</t>
  </si>
  <si>
    <t>Output : Terlayaninya rapat koordinasi pejabat pemerintah daerah</t>
  </si>
  <si>
    <t>Perjalanan dinas Kdh &amp; Wakil Kdh</t>
  </si>
  <si>
    <t>Output : Terlayaninya perjalanan dinas  Kdh dan Wakil Kdh</t>
  </si>
  <si>
    <t>Pengadaan pakaian dinas Kdh &amp; Wakil Kdh</t>
  </si>
  <si>
    <t>Output : Terlayaninya pakaian dinas  Kdh dan Wakil Kdh</t>
  </si>
  <si>
    <t>Program peningkatan dan pengembangan pengelolaan keuangan daerah</t>
  </si>
  <si>
    <t>Tercapainya administrasi keuangan satuan bendahara pengeluaran dan PPK SKPD Setda Kab. Tapin</t>
  </si>
  <si>
    <t>Pengelolaan dan Pengendalian Administrasi Keuangan Daerah Satuan Bendahara Pengeluaran dan PPK-SKPD Setda Kab.Tapin</t>
  </si>
  <si>
    <t>Output : Tertatanya pengelolaan dan pengendalian administrasi keuangan satuan bendahara pengeluaran dan PPK SKPD Setda Kab. Tapin</t>
  </si>
  <si>
    <t xml:space="preserve">  </t>
  </si>
  <si>
    <t>BAGIAN UMUM</t>
  </si>
  <si>
    <t>KODE</t>
  </si>
  <si>
    <t>PEMERINTAHAN UMUM (BIDANG OTONOMI DAERAH, PEMERINTAHAN UMUM, ADMINISTRASI KEUANGAN DAERAH, KEPEGAWAIAN DAN PERSANDIAN)</t>
  </si>
  <si>
    <t>RATA-RATA CAPAIAN KINERJA DARI SELURUH PROGRAM DAN ANGGARAN (PROGRAM 1 s.d. PROGRAM 7 )</t>
  </si>
  <si>
    <t>PREDIKAT KINERJA DARI SELURUH PROGRAM (PROGRAM 1 s.d. PROGRAM 7)</t>
  </si>
  <si>
    <t>UMUM</t>
  </si>
  <si>
    <t>BELANJA PEGAWAI</t>
  </si>
  <si>
    <t>KRITERIA PENILAIAN REALISASI</t>
  </si>
  <si>
    <t>Sangat Tinggi</t>
  </si>
  <si>
    <t>Rendah</t>
  </si>
  <si>
    <t>Tinggi</t>
  </si>
  <si>
    <t>Sedang</t>
  </si>
  <si>
    <t>Sangat Rendah</t>
  </si>
  <si>
    <t>NILAI</t>
  </si>
  <si>
    <t>WAJIB</t>
  </si>
  <si>
    <t>URUSAN</t>
  </si>
  <si>
    <t>Realisasi Capaian Kinerja RPJMD s/d RKPD Tahun 2014</t>
  </si>
  <si>
    <t>Target Kinerja dan Anggaran RKPD Tahun 2015</t>
  </si>
  <si>
    <t>Realisasi Capaian Kinerja dan Anggaran RKPD Tahun 2015</t>
  </si>
  <si>
    <t>Tingkat Capaian Kinerja dan Realisasi Anggaran RKPD Tahun 2015 (%)</t>
  </si>
  <si>
    <t>Realisasi Kinerja dan Anggaran RPJMD s/d Tahun 2015</t>
  </si>
  <si>
    <t>Tingkat Capaian Kinerja Dan Realisasi Anggaran RPJMD s/d Tahun 2015 (%)</t>
  </si>
  <si>
    <t>BIDANG URUSAN</t>
  </si>
  <si>
    <t>BAG.UMUM</t>
  </si>
  <si>
    <t>NON URUSAN</t>
  </si>
  <si>
    <t>SKPD FULL</t>
  </si>
  <si>
    <t>REKAP SKPD</t>
  </si>
  <si>
    <t>REKAP URUSAN</t>
  </si>
  <si>
    <t>Output : Jlh surat tertangani selama 12 Bulan</t>
  </si>
  <si>
    <t xml:space="preserve">Output : Terlaksananya senam pagi </t>
  </si>
  <si>
    <t>Rantau,   September  2015</t>
  </si>
  <si>
    <t>FORMULIR EVALUASI TERHADAP HASIL RENJA SKPD KABUPATEN/KOTA</t>
  </si>
  <si>
    <t>DIEVALUASI</t>
  </si>
  <si>
    <t>TRIWULAN II TAHUN 2015</t>
  </si>
  <si>
    <t>BAGIAN UMUM SEKRETARIAT DAERAH KABUPATEN TAPIN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</si>
</sst>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(* #,##0.00_);_(* \(#,##0.00\);_(* &quot;-&quot;_);_(@_)"/>
  </numFmts>
  <fonts count="29" x14ac:knownFonts="1">
    <font>
      <sz val="11"/>
      <color theme="1"/>
      <name val="Calibri"/>
      <family val="2"/>
      <scheme val="minor"/>
    </font>
    <font>
      <i/>
      <sz val="9"/>
      <color indexed="8"/>
      <name val="Arial Narrow"/>
      <family val="2"/>
    </font>
    <font>
      <sz val="9"/>
      <color indexed="8"/>
      <name val="Arial Narrow"/>
      <family val="2"/>
    </font>
    <font>
      <sz val="9"/>
      <name val="Arial Narrow"/>
      <family val="2"/>
    </font>
    <font>
      <b/>
      <sz val="9"/>
      <name val="Arial Narrow"/>
      <family val="2"/>
    </font>
    <font>
      <sz val="10"/>
      <name val="Arial"/>
      <family val="2"/>
    </font>
    <font>
      <sz val="8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sz val="9"/>
      <color rgb="FF000000"/>
      <name val="Arial Narrow"/>
      <family val="2"/>
    </font>
    <font>
      <sz val="10"/>
      <color theme="1"/>
      <name val="Arial Narrow"/>
      <family val="2"/>
    </font>
    <font>
      <sz val="8"/>
      <color rgb="FF000000"/>
      <name val="Arial Narrow"/>
      <family val="2"/>
    </font>
    <font>
      <sz val="8"/>
      <color theme="1"/>
      <name val="Arial Narrow"/>
      <family val="2"/>
    </font>
    <font>
      <sz val="9"/>
      <color theme="1"/>
      <name val="Arial Narrow"/>
      <family val="2"/>
    </font>
    <font>
      <sz val="12"/>
      <color theme="1"/>
      <name val="Arial Narrow"/>
      <family val="2"/>
    </font>
    <font>
      <sz val="10"/>
      <color rgb="FF000000"/>
      <name val="Arial Narrow"/>
      <family val="2"/>
    </font>
    <font>
      <sz val="14"/>
      <color theme="1"/>
      <name val="Arial Narrow"/>
      <family val="2"/>
    </font>
    <font>
      <b/>
      <sz val="9"/>
      <color theme="1"/>
      <name val="Arial Narrow"/>
      <family val="2"/>
    </font>
    <font>
      <sz val="16"/>
      <color theme="1"/>
      <name val="Arial Narrow"/>
      <family val="2"/>
    </font>
    <font>
      <sz val="16"/>
      <color theme="1"/>
      <name val="Arial"/>
      <family val="2"/>
    </font>
    <font>
      <u/>
      <sz val="16"/>
      <color theme="1"/>
      <name val="Arial"/>
      <family val="2"/>
    </font>
    <font>
      <b/>
      <sz val="12"/>
      <color rgb="FF000000"/>
      <name val="Arial"/>
      <family val="2"/>
    </font>
    <font>
      <b/>
      <sz val="11"/>
      <color theme="1"/>
      <name val="Arial Narrow"/>
      <family val="2"/>
    </font>
    <font>
      <sz val="9"/>
      <color theme="0"/>
      <name val="Arial Narrow"/>
      <family val="2"/>
    </font>
    <font>
      <sz val="12"/>
      <color rgb="FF000000"/>
      <name val="Arial Narrow"/>
      <family val="2"/>
    </font>
    <font>
      <b/>
      <sz val="11"/>
      <color rgb="FF000000"/>
      <name val="Arial Narrow"/>
      <family val="2"/>
    </font>
    <font>
      <sz val="9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8">
    <xf numFmtId="0" fontId="0" fillId="0" borderId="0"/>
    <xf numFmtId="43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5" fillId="0" borderId="0"/>
    <xf numFmtId="0" fontId="5" fillId="0" borderId="0"/>
    <xf numFmtId="0" fontId="10" fillId="0" borderId="0"/>
  </cellStyleXfs>
  <cellXfs count="205">
    <xf numFmtId="0" fontId="0" fillId="0" borderId="0" xfId="0"/>
    <xf numFmtId="0" fontId="12" fillId="0" borderId="0" xfId="0" applyFont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right" vertical="top" wrapText="1"/>
    </xf>
    <xf numFmtId="0" fontId="3" fillId="2" borderId="6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2" fontId="3" fillId="0" borderId="1" xfId="0" applyNumberFormat="1" applyFont="1" applyBorder="1" applyAlignment="1">
      <alignment horizontal="center" vertical="top" wrapText="1"/>
    </xf>
    <xf numFmtId="0" fontId="3" fillId="2" borderId="8" xfId="0" applyFont="1" applyFill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41" fontId="3" fillId="0" borderId="1" xfId="2" applyFont="1" applyBorder="1" applyAlignment="1">
      <alignment horizontal="right" vertical="top" wrapText="1"/>
    </xf>
    <xf numFmtId="2" fontId="3" fillId="0" borderId="1" xfId="1" applyNumberFormat="1" applyFont="1" applyBorder="1" applyAlignment="1">
      <alignment horizontal="right" vertical="top" wrapText="1"/>
    </xf>
    <xf numFmtId="1" fontId="3" fillId="0" borderId="1" xfId="0" applyNumberFormat="1" applyFont="1" applyBorder="1" applyAlignment="1">
      <alignment horizontal="right" vertical="top" wrapText="1"/>
    </xf>
    <xf numFmtId="2" fontId="3" fillId="2" borderId="3" xfId="0" applyNumberFormat="1" applyFont="1" applyFill="1" applyBorder="1" applyAlignment="1">
      <alignment vertical="top" wrapText="1"/>
    </xf>
    <xf numFmtId="2" fontId="3" fillId="2" borderId="4" xfId="0" applyNumberFormat="1" applyFont="1" applyFill="1" applyBorder="1" applyAlignment="1">
      <alignment vertical="top" wrapText="1"/>
    </xf>
    <xf numFmtId="2" fontId="3" fillId="2" borderId="5" xfId="0" applyNumberFormat="1" applyFont="1" applyFill="1" applyBorder="1" applyAlignment="1">
      <alignment vertical="top" wrapText="1"/>
    </xf>
    <xf numFmtId="0" fontId="12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4" fillId="0" borderId="3" xfId="0" applyFont="1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0" fontId="12" fillId="0" borderId="0" xfId="0" applyFont="1" applyFill="1" applyAlignment="1">
      <alignment vertical="top"/>
    </xf>
    <xf numFmtId="164" fontId="4" fillId="0" borderId="1" xfId="1" applyNumberFormat="1" applyFont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164" fontId="4" fillId="0" borderId="1" xfId="1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2" fontId="4" fillId="0" borderId="1" xfId="1" applyNumberFormat="1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12" fillId="5" borderId="0" xfId="0" applyFont="1" applyFill="1" applyAlignment="1">
      <alignment vertical="top"/>
    </xf>
    <xf numFmtId="0" fontId="4" fillId="0" borderId="4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vertical="top" wrapText="1"/>
    </xf>
    <xf numFmtId="0" fontId="3" fillId="5" borderId="4" xfId="0" applyFont="1" applyFill="1" applyBorder="1" applyAlignment="1">
      <alignment vertical="top" wrapText="1"/>
    </xf>
    <xf numFmtId="0" fontId="3" fillId="5" borderId="5" xfId="0" applyFont="1" applyFill="1" applyBorder="1" applyAlignment="1">
      <alignment vertical="top" wrapText="1"/>
    </xf>
    <xf numFmtId="164" fontId="3" fillId="4" borderId="1" xfId="1" applyNumberFormat="1" applyFont="1" applyFill="1" applyBorder="1" applyAlignment="1">
      <alignment horizontal="right" vertical="top" wrapText="1"/>
    </xf>
    <xf numFmtId="1" fontId="3" fillId="4" borderId="1" xfId="0" applyNumberFormat="1" applyFont="1" applyFill="1" applyBorder="1" applyAlignment="1">
      <alignment horizontal="right" vertical="top" wrapText="1"/>
    </xf>
    <xf numFmtId="41" fontId="3" fillId="0" borderId="1" xfId="0" applyNumberFormat="1" applyFont="1" applyBorder="1" applyAlignment="1">
      <alignment vertical="top" wrapText="1"/>
    </xf>
    <xf numFmtId="41" fontId="4" fillId="0" borderId="1" xfId="2" applyFont="1" applyFill="1" applyBorder="1" applyAlignment="1">
      <alignment horizontal="righ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2" fontId="4" fillId="0" borderId="1" xfId="0" applyNumberFormat="1" applyFont="1" applyFill="1" applyBorder="1" applyAlignment="1">
      <alignment horizontal="right" vertical="top" wrapText="1"/>
    </xf>
    <xf numFmtId="0" fontId="4" fillId="0" borderId="1" xfId="0" quotePrefix="1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right" vertical="top" wrapText="1"/>
    </xf>
    <xf numFmtId="165" fontId="4" fillId="0" borderId="1" xfId="0" applyNumberFormat="1" applyFont="1" applyFill="1" applyBorder="1" applyAlignment="1">
      <alignment horizontal="right" vertical="top" wrapText="1"/>
    </xf>
    <xf numFmtId="41" fontId="4" fillId="0" borderId="1" xfId="0" applyNumberFormat="1" applyFont="1" applyFill="1" applyBorder="1" applyAlignment="1">
      <alignment horizontal="right" vertical="top" wrapText="1"/>
    </xf>
    <xf numFmtId="0" fontId="3" fillId="5" borderId="4" xfId="0" applyFont="1" applyFill="1" applyBorder="1" applyAlignment="1">
      <alignment horizontal="left" vertical="top" wrapText="1"/>
    </xf>
    <xf numFmtId="0" fontId="12" fillId="0" borderId="0" xfId="0" applyFont="1" applyAlignment="1">
      <alignment horizontal="left" vertical="top"/>
    </xf>
    <xf numFmtId="0" fontId="13" fillId="0" borderId="0" xfId="0" applyFont="1" applyBorder="1" applyAlignment="1">
      <alignment horizontal="center" vertical="top" wrapText="1"/>
    </xf>
    <xf numFmtId="0" fontId="20" fillId="0" borderId="0" xfId="0" applyFont="1" applyAlignment="1">
      <alignment vertical="top"/>
    </xf>
    <xf numFmtId="0" fontId="20" fillId="0" borderId="0" xfId="0" applyFont="1" applyAlignment="1">
      <alignment horizontal="left" vertical="top"/>
    </xf>
    <xf numFmtId="0" fontId="21" fillId="0" borderId="0" xfId="0" applyFont="1" applyAlignment="1">
      <alignment horizontal="center" vertical="top"/>
    </xf>
    <xf numFmtId="0" fontId="21" fillId="0" borderId="0" xfId="0" applyFont="1" applyAlignment="1">
      <alignment vertical="top"/>
    </xf>
    <xf numFmtId="0" fontId="22" fillId="0" borderId="0" xfId="0" applyFont="1" applyAlignment="1">
      <alignment horizontal="center" vertical="top"/>
    </xf>
    <xf numFmtId="0" fontId="14" fillId="0" borderId="0" xfId="0" applyFont="1" applyAlignment="1">
      <alignment vertical="top"/>
    </xf>
    <xf numFmtId="3" fontId="4" fillId="0" borderId="1" xfId="0" applyNumberFormat="1" applyFont="1" applyBorder="1" applyAlignment="1">
      <alignment horizontal="right" vertical="top" wrapText="1"/>
    </xf>
    <xf numFmtId="0" fontId="3" fillId="0" borderId="19" xfId="0" applyFont="1" applyBorder="1" applyAlignment="1">
      <alignment vertical="top" wrapText="1"/>
    </xf>
    <xf numFmtId="0" fontId="3" fillId="0" borderId="19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right" vertical="top" wrapText="1"/>
    </xf>
    <xf numFmtId="41" fontId="3" fillId="0" borderId="19" xfId="2" applyFont="1" applyBorder="1" applyAlignment="1">
      <alignment horizontal="right" vertical="top" wrapText="1"/>
    </xf>
    <xf numFmtId="0" fontId="3" fillId="0" borderId="13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right" vertical="top" wrapText="1"/>
    </xf>
    <xf numFmtId="41" fontId="3" fillId="0" borderId="13" xfId="2" applyFont="1" applyBorder="1" applyAlignment="1">
      <alignment horizontal="right" vertical="top" wrapText="1"/>
    </xf>
    <xf numFmtId="2" fontId="3" fillId="0" borderId="13" xfId="1" applyNumberFormat="1" applyFont="1" applyBorder="1" applyAlignment="1">
      <alignment horizontal="right" vertical="top" wrapText="1"/>
    </xf>
    <xf numFmtId="2" fontId="3" fillId="0" borderId="13" xfId="0" applyNumberFormat="1" applyFont="1" applyBorder="1" applyAlignment="1">
      <alignment horizontal="right" vertical="top" wrapText="1"/>
    </xf>
    <xf numFmtId="0" fontId="3" fillId="0" borderId="20" xfId="0" applyFont="1" applyBorder="1" applyAlignment="1">
      <alignment horizontal="center" vertical="top" wrapText="1"/>
    </xf>
    <xf numFmtId="0" fontId="3" fillId="0" borderId="20" xfId="0" applyFont="1" applyBorder="1" applyAlignment="1">
      <alignment horizontal="right" vertical="top" wrapText="1"/>
    </xf>
    <xf numFmtId="41" fontId="3" fillId="0" borderId="20" xfId="2" applyFont="1" applyBorder="1" applyAlignment="1">
      <alignment horizontal="right" vertical="top" wrapText="1"/>
    </xf>
    <xf numFmtId="2" fontId="3" fillId="0" borderId="20" xfId="1" applyNumberFormat="1" applyFont="1" applyBorder="1" applyAlignment="1">
      <alignment horizontal="right" vertical="top" wrapText="1"/>
    </xf>
    <xf numFmtId="2" fontId="3" fillId="0" borderId="20" xfId="0" applyNumberFormat="1" applyFont="1" applyBorder="1" applyAlignment="1">
      <alignment horizontal="right" vertical="top" wrapText="1"/>
    </xf>
    <xf numFmtId="0" fontId="3" fillId="0" borderId="19" xfId="0" applyFont="1" applyBorder="1" applyAlignment="1">
      <alignment horizontal="center" vertical="top" wrapText="1"/>
    </xf>
    <xf numFmtId="2" fontId="3" fillId="0" borderId="19" xfId="1" applyNumberFormat="1" applyFont="1" applyBorder="1" applyAlignment="1">
      <alignment horizontal="right" vertical="top" wrapText="1"/>
    </xf>
    <xf numFmtId="2" fontId="3" fillId="0" borderId="19" xfId="0" applyNumberFormat="1" applyFont="1" applyBorder="1" applyAlignment="1">
      <alignment horizontal="right" vertical="top" wrapText="1"/>
    </xf>
    <xf numFmtId="0" fontId="3" fillId="0" borderId="20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19" xfId="0" quotePrefix="1" applyFont="1" applyBorder="1" applyAlignment="1">
      <alignment horizontal="center" vertical="top" wrapText="1"/>
    </xf>
    <xf numFmtId="41" fontId="3" fillId="4" borderId="1" xfId="2" applyFont="1" applyFill="1" applyBorder="1" applyAlignment="1">
      <alignment horizontal="right" vertical="top" wrapText="1"/>
    </xf>
    <xf numFmtId="41" fontId="12" fillId="0" borderId="0" xfId="0" applyNumberFormat="1" applyFont="1" applyAlignment="1">
      <alignment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Fill="1" applyBorder="1"/>
    <xf numFmtId="41" fontId="3" fillId="4" borderId="1" xfId="0" applyNumberFormat="1" applyFont="1" applyFill="1" applyBorder="1" applyAlignment="1">
      <alignment horizontal="right" vertical="center" wrapText="1"/>
    </xf>
    <xf numFmtId="41" fontId="3" fillId="4" borderId="1" xfId="2" applyFont="1" applyFill="1" applyBorder="1" applyAlignment="1">
      <alignment horizontal="right" vertical="center" wrapText="1"/>
    </xf>
    <xf numFmtId="0" fontId="3" fillId="0" borderId="13" xfId="0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13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13" fillId="2" borderId="0" xfId="0" applyFont="1" applyFill="1" applyBorder="1" applyAlignment="1">
      <alignment horizontal="left" vertical="top"/>
    </xf>
    <xf numFmtId="0" fontId="14" fillId="3" borderId="0" xfId="0" applyFont="1" applyFill="1" applyAlignment="1">
      <alignment horizontal="left" vertical="top"/>
    </xf>
    <xf numFmtId="0" fontId="14" fillId="0" borderId="0" xfId="0" applyFont="1" applyAlignment="1">
      <alignment horizontal="left" vertical="top"/>
    </xf>
    <xf numFmtId="0" fontId="14" fillId="0" borderId="0" xfId="0" applyFont="1" applyFill="1" applyAlignment="1">
      <alignment horizontal="left" vertical="top"/>
    </xf>
    <xf numFmtId="0" fontId="6" fillId="2" borderId="0" xfId="0" applyFont="1" applyFill="1" applyBorder="1" applyAlignment="1">
      <alignment horizontal="left" vertical="top"/>
    </xf>
    <xf numFmtId="0" fontId="6" fillId="5" borderId="0" xfId="0" applyFont="1" applyFill="1" applyBorder="1" applyAlignment="1">
      <alignment horizontal="left" vertical="top"/>
    </xf>
    <xf numFmtId="2" fontId="6" fillId="2" borderId="0" xfId="0" applyNumberFormat="1" applyFont="1" applyFill="1" applyBorder="1" applyAlignment="1">
      <alignment horizontal="left" vertical="top"/>
    </xf>
    <xf numFmtId="0" fontId="14" fillId="5" borderId="0" xfId="0" applyFont="1" applyFill="1" applyAlignment="1">
      <alignment horizontal="left" vertical="top"/>
    </xf>
    <xf numFmtId="0" fontId="6" fillId="0" borderId="0" xfId="0" quotePrefix="1" applyFont="1" applyFill="1" applyBorder="1" applyAlignment="1">
      <alignment horizontal="left" vertical="top"/>
    </xf>
    <xf numFmtId="0" fontId="3" fillId="0" borderId="4" xfId="0" applyFont="1" applyBorder="1" applyAlignment="1">
      <alignment vertical="top" wrapText="1"/>
    </xf>
    <xf numFmtId="0" fontId="13" fillId="0" borderId="14" xfId="0" applyFont="1" applyBorder="1" applyAlignment="1">
      <alignment horizontal="center" vertical="center" wrapText="1"/>
    </xf>
    <xf numFmtId="0" fontId="3" fillId="0" borderId="20" xfId="0" quotePrefix="1" applyFont="1" applyBorder="1" applyAlignment="1">
      <alignment horizontal="center" vertical="top" wrapText="1"/>
    </xf>
    <xf numFmtId="41" fontId="3" fillId="4" borderId="19" xfId="0" applyNumberFormat="1" applyFont="1" applyFill="1" applyBorder="1" applyAlignment="1">
      <alignment horizontal="right" vertical="top" wrapText="1"/>
    </xf>
    <xf numFmtId="41" fontId="3" fillId="4" borderId="20" xfId="0" applyNumberFormat="1" applyFont="1" applyFill="1" applyBorder="1" applyAlignment="1">
      <alignment horizontal="right" vertical="top" wrapText="1"/>
    </xf>
    <xf numFmtId="164" fontId="12" fillId="0" borderId="0" xfId="0" applyNumberFormat="1" applyFont="1" applyAlignment="1">
      <alignment vertical="top"/>
    </xf>
    <xf numFmtId="0" fontId="3" fillId="4" borderId="19" xfId="0" applyFont="1" applyFill="1" applyBorder="1" applyAlignment="1">
      <alignment horizontal="right" vertical="top" wrapText="1"/>
    </xf>
    <xf numFmtId="0" fontId="3" fillId="4" borderId="13" xfId="0" applyFont="1" applyFill="1" applyBorder="1" applyAlignment="1">
      <alignment horizontal="right" vertical="top" wrapText="1"/>
    </xf>
    <xf numFmtId="41" fontId="3" fillId="4" borderId="13" xfId="0" applyNumberFormat="1" applyFont="1" applyFill="1" applyBorder="1" applyAlignment="1">
      <alignment horizontal="right" vertical="top" wrapText="1"/>
    </xf>
    <xf numFmtId="0" fontId="3" fillId="4" borderId="20" xfId="0" applyFont="1" applyFill="1" applyBorder="1" applyAlignment="1">
      <alignment horizontal="right" vertical="top" wrapText="1"/>
    </xf>
    <xf numFmtId="41" fontId="15" fillId="0" borderId="0" xfId="0" applyNumberFormat="1" applyFont="1" applyAlignment="1">
      <alignment vertical="top"/>
    </xf>
    <xf numFmtId="3" fontId="3" fillId="0" borderId="19" xfId="0" applyNumberFormat="1" applyFont="1" applyBorder="1" applyAlignment="1">
      <alignment horizontal="right" vertical="top" wrapText="1"/>
    </xf>
    <xf numFmtId="3" fontId="3" fillId="0" borderId="13" xfId="0" applyNumberFormat="1" applyFont="1" applyBorder="1" applyAlignment="1">
      <alignment horizontal="right" vertical="top" wrapText="1"/>
    </xf>
    <xf numFmtId="37" fontId="3" fillId="0" borderId="20" xfId="0" applyNumberFormat="1" applyFont="1" applyBorder="1" applyAlignment="1">
      <alignment horizontal="right" vertical="top" wrapText="1"/>
    </xf>
    <xf numFmtId="0" fontId="6" fillId="6" borderId="0" xfId="0" applyFont="1" applyFill="1" applyBorder="1" applyAlignment="1">
      <alignment vertical="top"/>
    </xf>
    <xf numFmtId="0" fontId="3" fillId="2" borderId="1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right" vertical="top" wrapText="1"/>
    </xf>
    <xf numFmtId="0" fontId="13" fillId="0" borderId="0" xfId="0" applyFont="1" applyAlignment="1">
      <alignment horizontal="center" vertical="top"/>
    </xf>
    <xf numFmtId="0" fontId="19" fillId="0" borderId="1" xfId="0" applyFont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/>
    </xf>
    <xf numFmtId="49" fontId="19" fillId="0" borderId="23" xfId="0" applyNumberFormat="1" applyFont="1" applyBorder="1" applyAlignment="1">
      <alignment horizontal="center" vertical="top"/>
    </xf>
    <xf numFmtId="49" fontId="19" fillId="0" borderId="1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vertical="top" wrapText="1"/>
    </xf>
    <xf numFmtId="0" fontId="25" fillId="0" borderId="4" xfId="0" applyFont="1" applyBorder="1" applyAlignment="1">
      <alignment vertical="top" wrapText="1"/>
    </xf>
    <xf numFmtId="0" fontId="21" fillId="0" borderId="0" xfId="0" applyFont="1" applyFill="1" applyAlignment="1">
      <alignment vertical="top"/>
    </xf>
    <xf numFmtId="164" fontId="3" fillId="4" borderId="19" xfId="1" applyNumberFormat="1" applyFont="1" applyFill="1" applyBorder="1" applyAlignment="1">
      <alignment horizontal="right" vertical="top" wrapText="1"/>
    </xf>
    <xf numFmtId="164" fontId="3" fillId="4" borderId="13" xfId="1" applyNumberFormat="1" applyFont="1" applyFill="1" applyBorder="1" applyAlignment="1">
      <alignment horizontal="right" vertical="top" wrapText="1"/>
    </xf>
    <xf numFmtId="164" fontId="3" fillId="4" borderId="20" xfId="1" applyNumberFormat="1" applyFont="1" applyFill="1" applyBorder="1" applyAlignment="1">
      <alignment horizontal="right" vertical="top" wrapText="1"/>
    </xf>
    <xf numFmtId="41" fontId="12" fillId="0" borderId="0" xfId="2" applyFont="1" applyAlignment="1">
      <alignment vertical="top"/>
    </xf>
    <xf numFmtId="3" fontId="3" fillId="0" borderId="1" xfId="0" applyNumberFormat="1" applyFont="1" applyBorder="1" applyAlignment="1">
      <alignment horizontal="right" vertical="top" wrapText="1"/>
    </xf>
    <xf numFmtId="41" fontId="3" fillId="0" borderId="1" xfId="2" applyFont="1" applyBorder="1" applyAlignment="1">
      <alignment horizontal="right" vertical="top" wrapText="1"/>
    </xf>
    <xf numFmtId="0" fontId="3" fillId="0" borderId="36" xfId="0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top" wrapText="1"/>
    </xf>
    <xf numFmtId="0" fontId="4" fillId="0" borderId="19" xfId="0" applyFont="1" applyBorder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0" fontId="13" fillId="8" borderId="0" xfId="0" applyFont="1" applyFill="1" applyBorder="1" applyAlignment="1">
      <alignment horizontal="left" vertical="top"/>
    </xf>
    <xf numFmtId="0" fontId="14" fillId="8" borderId="0" xfId="0" applyFont="1" applyFill="1" applyAlignment="1">
      <alignment horizontal="left" vertical="top"/>
    </xf>
    <xf numFmtId="0" fontId="6" fillId="8" borderId="0" xfId="0" applyFont="1" applyFill="1" applyBorder="1" applyAlignment="1">
      <alignment horizontal="left" vertical="top"/>
    </xf>
    <xf numFmtId="0" fontId="18" fillId="8" borderId="0" xfId="0" applyFont="1" applyFill="1" applyAlignment="1">
      <alignment vertical="top"/>
    </xf>
    <xf numFmtId="0" fontId="4" fillId="2" borderId="2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0" fontId="4" fillId="0" borderId="19" xfId="0" applyFont="1" applyBorder="1" applyAlignment="1">
      <alignment vertical="top" wrapText="1"/>
    </xf>
    <xf numFmtId="41" fontId="3" fillId="4" borderId="19" xfId="2" applyFont="1" applyFill="1" applyBorder="1" applyAlignment="1">
      <alignment horizontal="right" vertical="center" wrapText="1"/>
    </xf>
    <xf numFmtId="0" fontId="3" fillId="0" borderId="19" xfId="0" applyFont="1" applyFill="1" applyBorder="1" applyAlignment="1">
      <alignment horizontal="left" vertical="top"/>
    </xf>
    <xf numFmtId="0" fontId="19" fillId="0" borderId="20" xfId="0" applyFont="1" applyBorder="1" applyAlignment="1">
      <alignment vertical="top"/>
    </xf>
    <xf numFmtId="41" fontId="3" fillId="4" borderId="20" xfId="2" applyFont="1" applyFill="1" applyBorder="1" applyAlignment="1">
      <alignment horizontal="left" vertical="center" wrapText="1"/>
    </xf>
    <xf numFmtId="41" fontId="3" fillId="4" borderId="20" xfId="2" applyFont="1" applyFill="1" applyBorder="1" applyAlignment="1">
      <alignment horizontal="right" vertical="center" wrapText="1"/>
    </xf>
    <xf numFmtId="0" fontId="3" fillId="0" borderId="20" xfId="0" applyFont="1" applyFill="1" applyBorder="1" applyAlignment="1">
      <alignment horizontal="left" vertical="top"/>
    </xf>
    <xf numFmtId="37" fontId="3" fillId="0" borderId="19" xfId="0" applyNumberFormat="1" applyFont="1" applyBorder="1" applyAlignment="1">
      <alignment horizontal="right" vertical="top" wrapText="1"/>
    </xf>
    <xf numFmtId="37" fontId="3" fillId="0" borderId="13" xfId="0" applyNumberFormat="1" applyFont="1" applyBorder="1" applyAlignment="1">
      <alignment horizontal="right" vertical="top" wrapText="1"/>
    </xf>
    <xf numFmtId="0" fontId="3" fillId="0" borderId="13" xfId="0" applyFont="1" applyFill="1" applyBorder="1" applyAlignment="1">
      <alignment horizontal="left" vertical="top"/>
    </xf>
    <xf numFmtId="41" fontId="3" fillId="4" borderId="19" xfId="0" applyNumberFormat="1" applyFont="1" applyFill="1" applyBorder="1" applyAlignment="1">
      <alignment horizontal="right" vertical="center" wrapText="1"/>
    </xf>
    <xf numFmtId="41" fontId="3" fillId="4" borderId="20" xfId="0" applyNumberFormat="1" applyFont="1" applyFill="1" applyBorder="1" applyAlignment="1">
      <alignment horizontal="righ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7" xfId="0" quotePrefix="1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vertical="center" wrapText="1"/>
    </xf>
    <xf numFmtId="2" fontId="4" fillId="0" borderId="2" xfId="0" applyNumberFormat="1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vertical="center" wrapText="1"/>
    </xf>
    <xf numFmtId="49" fontId="19" fillId="0" borderId="24" xfId="0" applyNumberFormat="1" applyFont="1" applyBorder="1" applyAlignment="1">
      <alignment horizontal="center" vertical="top"/>
    </xf>
    <xf numFmtId="0" fontId="13" fillId="0" borderId="11" xfId="0" applyFont="1" applyBorder="1" applyAlignment="1">
      <alignment horizontal="center" vertical="top" wrapText="1"/>
    </xf>
    <xf numFmtId="0" fontId="17" fillId="0" borderId="11" xfId="0" applyFont="1" applyBorder="1" applyAlignment="1">
      <alignment horizontal="center" vertical="top" wrapText="1"/>
    </xf>
    <xf numFmtId="0" fontId="13" fillId="0" borderId="21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left" vertical="top" wrapText="1"/>
    </xf>
    <xf numFmtId="0" fontId="13" fillId="0" borderId="18" xfId="0" applyFont="1" applyBorder="1" applyAlignment="1">
      <alignment horizontal="center" vertical="top" wrapText="1"/>
    </xf>
    <xf numFmtId="164" fontId="16" fillId="0" borderId="0" xfId="0" applyNumberFormat="1" applyFont="1" applyAlignment="1">
      <alignment vertical="top"/>
    </xf>
    <xf numFmtId="4" fontId="19" fillId="4" borderId="1" xfId="0" applyNumberFormat="1" applyFont="1" applyFill="1" applyBorder="1" applyAlignment="1">
      <alignment horizontal="right" vertical="top"/>
    </xf>
    <xf numFmtId="41" fontId="28" fillId="0" borderId="0" xfId="2" applyFont="1" applyFill="1" applyBorder="1" applyAlignment="1">
      <alignment vertical="top"/>
    </xf>
    <xf numFmtId="0" fontId="3" fillId="0" borderId="4" xfId="0" applyFont="1" applyBorder="1" applyAlignment="1">
      <alignment horizontal="right" vertical="top" wrapText="1"/>
    </xf>
    <xf numFmtId="0" fontId="3" fillId="0" borderId="5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 wrapText="1"/>
    </xf>
    <xf numFmtId="0" fontId="26" fillId="0" borderId="3" xfId="0" applyFont="1" applyBorder="1" applyAlignment="1">
      <alignment horizontal="left" vertical="top" wrapText="1"/>
    </xf>
    <xf numFmtId="0" fontId="26" fillId="0" borderId="4" xfId="0" applyFont="1" applyBorder="1" applyAlignment="1">
      <alignment horizontal="left" vertical="top" wrapText="1"/>
    </xf>
    <xf numFmtId="0" fontId="26" fillId="0" borderId="5" xfId="0" applyFont="1" applyBorder="1" applyAlignment="1">
      <alignment horizontal="left" vertical="top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11" fillId="7" borderId="25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textRotation="90" wrapText="1"/>
    </xf>
    <xf numFmtId="0" fontId="13" fillId="0" borderId="1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textRotation="90"/>
    </xf>
    <xf numFmtId="0" fontId="13" fillId="0" borderId="1" xfId="0" applyFont="1" applyFill="1" applyBorder="1" applyAlignment="1">
      <alignment horizontal="center" vertical="center" wrapText="1"/>
    </xf>
    <xf numFmtId="0" fontId="11" fillId="7" borderId="26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top"/>
    </xf>
    <xf numFmtId="0" fontId="11" fillId="7" borderId="28" xfId="0" applyFont="1" applyFill="1" applyBorder="1" applyAlignment="1">
      <alignment horizontal="center" vertical="center" wrapText="1"/>
    </xf>
    <xf numFmtId="0" fontId="11" fillId="7" borderId="29" xfId="0" applyFont="1" applyFill="1" applyBorder="1" applyAlignment="1">
      <alignment horizontal="center" vertical="center" wrapText="1"/>
    </xf>
    <xf numFmtId="0" fontId="11" fillId="7" borderId="30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0" fontId="11" fillId="7" borderId="10" xfId="0" applyFont="1" applyFill="1" applyBorder="1" applyAlignment="1">
      <alignment horizontal="center" vertical="center" wrapText="1"/>
    </xf>
    <xf numFmtId="0" fontId="11" fillId="7" borderId="9" xfId="0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8">
    <cellStyle name="Comma" xfId="1" builtinId="3"/>
    <cellStyle name="Comma [0]" xfId="2" builtinId="6"/>
    <cellStyle name="Comma 2" xfId="3"/>
    <cellStyle name="Normal" xfId="0" builtinId="0"/>
    <cellStyle name="Normal 2" xfId="4"/>
    <cellStyle name="Normal 2 3" xfId="7"/>
    <cellStyle name="Normal 4" xfId="5"/>
    <cellStyle name="Normal 5" xfId="6"/>
  </cellStyles>
  <dxfs count="0"/>
  <tableStyles count="0" defaultTableStyle="TableStyleMedium2" defaultPivotStyle="PivotStyleLight16"/>
  <colors>
    <mruColors>
      <color rgb="FFFFFF66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J77"/>
  <sheetViews>
    <sheetView tabSelected="1" view="pageBreakPreview" topLeftCell="A6" zoomScale="60" workbookViewId="0">
      <pane ySplit="1470" topLeftCell="A59" activePane="bottomLeft"/>
      <selection activeCell="H4058" sqref="H4058"/>
      <selection pane="bottomLeft" activeCell="AA72" sqref="AA72:AA77"/>
    </sheetView>
  </sheetViews>
  <sheetFormatPr defaultColWidth="8.85546875" defaultRowHeight="12.75" x14ac:dyDescent="0.25"/>
  <cols>
    <col min="1" max="1" width="4.140625" style="1" customWidth="1"/>
    <col min="2" max="5" width="3.5703125" style="1" customWidth="1"/>
    <col min="6" max="6" width="23.42578125" style="1" customWidth="1"/>
    <col min="7" max="7" width="14" style="50" customWidth="1"/>
    <col min="8" max="8" width="6" style="1" customWidth="1"/>
    <col min="9" max="9" width="14.42578125" style="1" customWidth="1"/>
    <col min="10" max="10" width="5.7109375" style="1" customWidth="1"/>
    <col min="11" max="11" width="14.42578125" style="1" customWidth="1"/>
    <col min="12" max="12" width="6" style="1" customWidth="1"/>
    <col min="13" max="13" width="15.42578125" style="1" customWidth="1"/>
    <col min="14" max="14" width="6" style="1" customWidth="1"/>
    <col min="15" max="15" width="15.42578125" style="1" customWidth="1"/>
    <col min="16" max="16" width="6" style="1" customWidth="1"/>
    <col min="17" max="17" width="15.42578125" style="1" customWidth="1"/>
    <col min="18" max="18" width="6" style="1" customWidth="1"/>
    <col min="19" max="19" width="15.42578125" style="1" customWidth="1"/>
    <col min="20" max="20" width="6" style="1" customWidth="1"/>
    <col min="21" max="21" width="15.42578125" style="1" customWidth="1"/>
    <col min="22" max="22" width="6" style="1" customWidth="1"/>
    <col min="23" max="23" width="15.42578125" style="1" customWidth="1"/>
    <col min="24" max="25" width="6" style="1" customWidth="1"/>
    <col min="26" max="26" width="5.7109375" style="1" customWidth="1"/>
    <col min="27" max="27" width="14.42578125" style="1" customWidth="1"/>
    <col min="28" max="29" width="6" style="1" customWidth="1"/>
    <col min="30" max="30" width="8.42578125" style="1" customWidth="1"/>
    <col min="31" max="31" width="3.42578125" style="1" customWidth="1"/>
    <col min="32" max="35" width="6.42578125" style="57" customWidth="1"/>
    <col min="36" max="36" width="6.42578125" style="1" customWidth="1"/>
    <col min="37" max="16384" width="8.85546875" style="1"/>
  </cols>
  <sheetData>
    <row r="1" spans="1:36" ht="15.75" x14ac:dyDescent="0.25">
      <c r="A1" s="195" t="s">
        <v>133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5"/>
      <c r="AF1" s="117"/>
      <c r="AG1" s="117"/>
    </row>
    <row r="2" spans="1:36" ht="15.75" x14ac:dyDescent="0.25">
      <c r="A2" s="195" t="s">
        <v>136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5"/>
      <c r="AC2" s="195"/>
      <c r="AD2" s="195"/>
      <c r="AE2" s="195"/>
      <c r="AF2" s="117"/>
      <c r="AG2" s="117"/>
    </row>
    <row r="3" spans="1:36" ht="15.75" x14ac:dyDescent="0.25">
      <c r="A3" s="195" t="s">
        <v>135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95"/>
      <c r="U3" s="195"/>
      <c r="V3" s="195"/>
      <c r="W3" s="195"/>
      <c r="X3" s="195"/>
      <c r="Y3" s="195"/>
      <c r="Z3" s="195"/>
      <c r="AA3" s="195"/>
      <c r="AB3" s="195"/>
      <c r="AC3" s="195"/>
      <c r="AD3" s="195"/>
      <c r="AE3" s="195"/>
      <c r="AF3" s="117"/>
      <c r="AG3" s="117"/>
    </row>
    <row r="5" spans="1:36" ht="13.5" thickBot="1" x14ac:dyDescent="0.3"/>
    <row r="6" spans="1:36" s="21" customFormat="1" ht="50.25" customHeight="1" thickTop="1" x14ac:dyDescent="0.25">
      <c r="A6" s="180" t="s">
        <v>0</v>
      </c>
      <c r="B6" s="196" t="s">
        <v>33</v>
      </c>
      <c r="C6" s="197"/>
      <c r="D6" s="197"/>
      <c r="E6" s="198"/>
      <c r="F6" s="180" t="s">
        <v>20</v>
      </c>
      <c r="G6" s="180" t="s">
        <v>17</v>
      </c>
      <c r="H6" s="180" t="s">
        <v>43</v>
      </c>
      <c r="I6" s="180"/>
      <c r="J6" s="180" t="s">
        <v>118</v>
      </c>
      <c r="K6" s="180"/>
      <c r="L6" s="180" t="s">
        <v>119</v>
      </c>
      <c r="M6" s="180"/>
      <c r="N6" s="180" t="s">
        <v>21</v>
      </c>
      <c r="O6" s="180"/>
      <c r="P6" s="180"/>
      <c r="Q6" s="180"/>
      <c r="R6" s="180"/>
      <c r="S6" s="180"/>
      <c r="T6" s="180"/>
      <c r="U6" s="180"/>
      <c r="V6" s="180" t="s">
        <v>120</v>
      </c>
      <c r="W6" s="180"/>
      <c r="X6" s="180" t="s">
        <v>121</v>
      </c>
      <c r="Y6" s="180"/>
      <c r="Z6" s="180" t="s">
        <v>122</v>
      </c>
      <c r="AA6" s="180"/>
      <c r="AB6" s="180" t="s">
        <v>123</v>
      </c>
      <c r="AC6" s="180"/>
      <c r="AD6" s="193" t="s">
        <v>42</v>
      </c>
      <c r="AE6" s="180" t="s">
        <v>1</v>
      </c>
      <c r="AF6" s="182" t="s">
        <v>117</v>
      </c>
      <c r="AG6" s="182" t="s">
        <v>124</v>
      </c>
      <c r="AH6" s="191" t="s">
        <v>127</v>
      </c>
      <c r="AI6" s="191" t="s">
        <v>128</v>
      </c>
      <c r="AJ6" s="191" t="s">
        <v>129</v>
      </c>
    </row>
    <row r="7" spans="1:36" s="21" customFormat="1" ht="13.5" x14ac:dyDescent="0.25">
      <c r="A7" s="181"/>
      <c r="B7" s="199"/>
      <c r="C7" s="200"/>
      <c r="D7" s="200"/>
      <c r="E7" s="201"/>
      <c r="F7" s="181"/>
      <c r="G7" s="181"/>
      <c r="H7" s="181"/>
      <c r="I7" s="181"/>
      <c r="J7" s="181"/>
      <c r="K7" s="181"/>
      <c r="L7" s="181"/>
      <c r="M7" s="181"/>
      <c r="N7" s="181" t="s">
        <v>2</v>
      </c>
      <c r="O7" s="181"/>
      <c r="P7" s="181" t="s">
        <v>3</v>
      </c>
      <c r="Q7" s="181"/>
      <c r="R7" s="181" t="s">
        <v>4</v>
      </c>
      <c r="S7" s="181"/>
      <c r="T7" s="181" t="s">
        <v>5</v>
      </c>
      <c r="U7" s="181"/>
      <c r="V7" s="181"/>
      <c r="W7" s="181"/>
      <c r="X7" s="181"/>
      <c r="Y7" s="181"/>
      <c r="Z7" s="181"/>
      <c r="AA7" s="181"/>
      <c r="AB7" s="181"/>
      <c r="AC7" s="181"/>
      <c r="AD7" s="194"/>
      <c r="AE7" s="181"/>
      <c r="AF7" s="182"/>
      <c r="AG7" s="182"/>
      <c r="AH7" s="191"/>
      <c r="AI7" s="191"/>
      <c r="AJ7" s="191"/>
    </row>
    <row r="8" spans="1:36" s="22" customFormat="1" ht="17.100000000000001" customHeight="1" x14ac:dyDescent="0.25">
      <c r="A8" s="183">
        <v>1</v>
      </c>
      <c r="B8" s="185">
        <v>2</v>
      </c>
      <c r="C8" s="186"/>
      <c r="D8" s="186"/>
      <c r="E8" s="187"/>
      <c r="F8" s="183">
        <v>3</v>
      </c>
      <c r="G8" s="183">
        <v>4</v>
      </c>
      <c r="H8" s="183">
        <v>5</v>
      </c>
      <c r="I8" s="183"/>
      <c r="J8" s="183">
        <v>6</v>
      </c>
      <c r="K8" s="183"/>
      <c r="L8" s="183">
        <v>7</v>
      </c>
      <c r="M8" s="183"/>
      <c r="N8" s="183">
        <v>8</v>
      </c>
      <c r="O8" s="183"/>
      <c r="P8" s="183">
        <v>9</v>
      </c>
      <c r="Q8" s="183"/>
      <c r="R8" s="183">
        <v>10</v>
      </c>
      <c r="S8" s="183"/>
      <c r="T8" s="183">
        <v>11</v>
      </c>
      <c r="U8" s="183"/>
      <c r="V8" s="183" t="s">
        <v>6</v>
      </c>
      <c r="W8" s="183"/>
      <c r="X8" s="192" t="s">
        <v>18</v>
      </c>
      <c r="Y8" s="192"/>
      <c r="Z8" s="183" t="s">
        <v>22</v>
      </c>
      <c r="AA8" s="183"/>
      <c r="AB8" s="192" t="s">
        <v>19</v>
      </c>
      <c r="AC8" s="192"/>
      <c r="AD8" s="202">
        <v>16</v>
      </c>
      <c r="AE8" s="183">
        <v>17</v>
      </c>
      <c r="AF8" s="182"/>
      <c r="AG8" s="182"/>
      <c r="AH8" s="191"/>
      <c r="AI8" s="191"/>
      <c r="AJ8" s="191"/>
    </row>
    <row r="9" spans="1:36" s="21" customFormat="1" ht="13.5" thickBot="1" x14ac:dyDescent="0.3">
      <c r="A9" s="184"/>
      <c r="B9" s="188"/>
      <c r="C9" s="189"/>
      <c r="D9" s="189"/>
      <c r="E9" s="190"/>
      <c r="F9" s="184"/>
      <c r="G9" s="184"/>
      <c r="H9" s="101" t="s">
        <v>7</v>
      </c>
      <c r="I9" s="101" t="s">
        <v>8</v>
      </c>
      <c r="J9" s="101" t="s">
        <v>7</v>
      </c>
      <c r="K9" s="101" t="s">
        <v>8</v>
      </c>
      <c r="L9" s="101" t="s">
        <v>7</v>
      </c>
      <c r="M9" s="101" t="s">
        <v>8</v>
      </c>
      <c r="N9" s="101" t="s">
        <v>7</v>
      </c>
      <c r="O9" s="101" t="s">
        <v>8</v>
      </c>
      <c r="P9" s="101" t="s">
        <v>7</v>
      </c>
      <c r="Q9" s="101" t="s">
        <v>8</v>
      </c>
      <c r="R9" s="101" t="s">
        <v>7</v>
      </c>
      <c r="S9" s="101" t="s">
        <v>8</v>
      </c>
      <c r="T9" s="101" t="s">
        <v>7</v>
      </c>
      <c r="U9" s="101" t="s">
        <v>8</v>
      </c>
      <c r="V9" s="101" t="s">
        <v>7</v>
      </c>
      <c r="W9" s="101" t="s">
        <v>8</v>
      </c>
      <c r="X9" s="101" t="s">
        <v>7</v>
      </c>
      <c r="Y9" s="101" t="s">
        <v>8</v>
      </c>
      <c r="Z9" s="101" t="s">
        <v>7</v>
      </c>
      <c r="AA9" s="101" t="s">
        <v>8</v>
      </c>
      <c r="AB9" s="101" t="s">
        <v>7</v>
      </c>
      <c r="AC9" s="101" t="s">
        <v>8</v>
      </c>
      <c r="AD9" s="203"/>
      <c r="AE9" s="184"/>
      <c r="AF9" s="182"/>
      <c r="AG9" s="182"/>
      <c r="AH9" s="191"/>
      <c r="AI9" s="191"/>
      <c r="AJ9" s="191"/>
    </row>
    <row r="10" spans="1:36" ht="13.5" thickTop="1" x14ac:dyDescent="0.25">
      <c r="A10" s="163"/>
      <c r="B10" s="163"/>
      <c r="C10" s="163"/>
      <c r="D10" s="164"/>
      <c r="E10" s="163"/>
      <c r="F10" s="165"/>
      <c r="G10" s="166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167"/>
      <c r="AF10" s="51"/>
      <c r="AG10" s="51"/>
    </row>
    <row r="11" spans="1:36" s="138" customFormat="1" ht="23.25" customHeight="1" x14ac:dyDescent="0.25">
      <c r="A11" s="154">
        <v>22</v>
      </c>
      <c r="B11" s="155">
        <v>1</v>
      </c>
      <c r="C11" s="156">
        <v>20</v>
      </c>
      <c r="D11" s="157" t="s">
        <v>44</v>
      </c>
      <c r="E11" s="158" t="s">
        <v>30</v>
      </c>
      <c r="F11" s="177" t="s">
        <v>102</v>
      </c>
      <c r="G11" s="178"/>
      <c r="H11" s="178"/>
      <c r="I11" s="178"/>
      <c r="J11" s="178"/>
      <c r="K11" s="178"/>
      <c r="L11" s="179"/>
      <c r="M11" s="159">
        <f>M62</f>
        <v>11223539991</v>
      </c>
      <c r="N11" s="139"/>
      <c r="O11" s="159">
        <f>O62</f>
        <v>3207578799</v>
      </c>
      <c r="P11" s="139"/>
      <c r="Q11" s="159">
        <f>Q62</f>
        <v>3413705872</v>
      </c>
      <c r="R11" s="139"/>
      <c r="S11" s="159">
        <f>S62</f>
        <v>0</v>
      </c>
      <c r="T11" s="139"/>
      <c r="U11" s="159">
        <f>U62</f>
        <v>0</v>
      </c>
      <c r="V11" s="139"/>
      <c r="W11" s="159">
        <f>W62</f>
        <v>6621284671</v>
      </c>
      <c r="X11" s="160">
        <f>X63</f>
        <v>39.409722222222221</v>
      </c>
      <c r="Y11" s="161">
        <f>W11/M11*100</f>
        <v>58.994619133620198</v>
      </c>
      <c r="Z11" s="140"/>
      <c r="AA11" s="141"/>
      <c r="AB11" s="160">
        <f>AB63</f>
        <v>46.786265432098766</v>
      </c>
      <c r="AC11" s="160">
        <f>AC63</f>
        <v>29.415661510535628</v>
      </c>
      <c r="AD11" s="140"/>
      <c r="AE11" s="141"/>
      <c r="AF11" s="135" t="s">
        <v>116</v>
      </c>
      <c r="AG11" s="137"/>
      <c r="AH11" s="136" t="s">
        <v>107</v>
      </c>
      <c r="AI11" s="136" t="s">
        <v>107</v>
      </c>
    </row>
    <row r="12" spans="1:36" ht="13.5" customHeight="1" x14ac:dyDescent="0.25">
      <c r="A12" s="2"/>
      <c r="B12" s="2"/>
      <c r="C12" s="13">
        <v>5</v>
      </c>
      <c r="D12" s="13"/>
      <c r="E12" s="13"/>
      <c r="F12" s="23" t="s">
        <v>39</v>
      </c>
      <c r="G12" s="34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4"/>
      <c r="AF12" s="91" t="s">
        <v>116</v>
      </c>
      <c r="AG12" s="90"/>
      <c r="AH12" s="92" t="s">
        <v>107</v>
      </c>
      <c r="AI12" s="93"/>
    </row>
    <row r="13" spans="1:36" s="25" customFormat="1" ht="15.6" customHeight="1" x14ac:dyDescent="0.25">
      <c r="A13" s="118" t="s">
        <v>2</v>
      </c>
      <c r="B13" s="120">
        <v>5</v>
      </c>
      <c r="C13" s="121">
        <v>1</v>
      </c>
      <c r="D13" s="121">
        <v>1</v>
      </c>
      <c r="E13" s="162"/>
      <c r="F13" s="24" t="s">
        <v>40</v>
      </c>
      <c r="G13" s="35"/>
      <c r="H13" s="26">
        <v>100</v>
      </c>
      <c r="I13" s="42">
        <f>SUM(I14:I15)</f>
        <v>37113753685</v>
      </c>
      <c r="J13" s="44">
        <f>J16/$H$16*100</f>
        <v>40</v>
      </c>
      <c r="K13" s="42">
        <f>SUM(K14:K15)</f>
        <v>13766075248</v>
      </c>
      <c r="L13" s="44">
        <f>L16/$H$16*100</f>
        <v>20</v>
      </c>
      <c r="M13" s="42">
        <f>SUM(M14:M15)</f>
        <v>7976339257</v>
      </c>
      <c r="N13" s="44">
        <f>N16/$H$16*100</f>
        <v>4.8</v>
      </c>
      <c r="O13" s="42">
        <f>SUM(O14:O15)</f>
        <v>1511925903</v>
      </c>
      <c r="P13" s="44">
        <f>P16/$H$16*100</f>
        <v>4.8</v>
      </c>
      <c r="Q13" s="29">
        <f>SUM(Q14:Q15)</f>
        <v>1831937129</v>
      </c>
      <c r="R13" s="44">
        <f>R16/$H$16*100</f>
        <v>0</v>
      </c>
      <c r="S13" s="48">
        <f>SUM(S14:S15)</f>
        <v>0</v>
      </c>
      <c r="T13" s="44">
        <f>T16/$H$16*100</f>
        <v>0</v>
      </c>
      <c r="U13" s="48">
        <f>SUM(U14:U15)</f>
        <v>0</v>
      </c>
      <c r="V13" s="169">
        <f t="shared" ref="V13:W15" si="0">N13+P13+R13+T13</f>
        <v>9.6</v>
      </c>
      <c r="W13" s="42">
        <f t="shared" si="0"/>
        <v>3343863032</v>
      </c>
      <c r="X13" s="31">
        <f t="shared" ref="X13:Y15" si="1">V13/L13*100</f>
        <v>48</v>
      </c>
      <c r="Y13" s="31">
        <f t="shared" si="1"/>
        <v>41.922276927544679</v>
      </c>
      <c r="Z13" s="44">
        <f t="shared" ref="Z13:AA15" si="2">J13+V13</f>
        <v>49.6</v>
      </c>
      <c r="AA13" s="42">
        <f t="shared" si="2"/>
        <v>17109938280</v>
      </c>
      <c r="AB13" s="44">
        <f t="shared" ref="AB13:AC15" si="3">Z13/H13*100</f>
        <v>49.6</v>
      </c>
      <c r="AC13" s="44">
        <f t="shared" si="3"/>
        <v>46.101341365843041</v>
      </c>
      <c r="AD13" s="119" t="s">
        <v>125</v>
      </c>
      <c r="AE13" s="45"/>
      <c r="AF13" s="91" t="s">
        <v>116</v>
      </c>
      <c r="AG13" s="91" t="s">
        <v>108</v>
      </c>
      <c r="AH13" s="92" t="s">
        <v>107</v>
      </c>
      <c r="AI13" s="94"/>
    </row>
    <row r="14" spans="1:36" ht="13.5" customHeight="1" x14ac:dyDescent="0.25">
      <c r="A14" s="78" t="s">
        <v>9</v>
      </c>
      <c r="B14" s="78"/>
      <c r="C14" s="142">
        <v>5</v>
      </c>
      <c r="D14" s="142">
        <v>1</v>
      </c>
      <c r="E14" s="142">
        <v>1</v>
      </c>
      <c r="F14" s="131" t="s">
        <v>63</v>
      </c>
      <c r="G14" s="133"/>
      <c r="H14" s="73">
        <v>65</v>
      </c>
      <c r="I14" s="62">
        <v>24954753685</v>
      </c>
      <c r="J14" s="106">
        <v>26</v>
      </c>
      <c r="K14" s="62">
        <v>9310928248</v>
      </c>
      <c r="L14" s="106">
        <v>13</v>
      </c>
      <c r="M14" s="62">
        <v>5165099257</v>
      </c>
      <c r="N14" s="106">
        <v>3</v>
      </c>
      <c r="O14" s="143">
        <v>1063883503</v>
      </c>
      <c r="P14" s="106">
        <v>3</v>
      </c>
      <c r="Q14" s="143">
        <v>1057022729</v>
      </c>
      <c r="R14" s="106"/>
      <c r="S14" s="143"/>
      <c r="T14" s="106"/>
      <c r="U14" s="143"/>
      <c r="V14" s="61">
        <f t="shared" si="0"/>
        <v>6</v>
      </c>
      <c r="W14" s="62">
        <f t="shared" si="0"/>
        <v>2120906232</v>
      </c>
      <c r="X14" s="74">
        <f t="shared" si="1"/>
        <v>46.153846153846153</v>
      </c>
      <c r="Y14" s="74">
        <f t="shared" si="1"/>
        <v>41.062255079137969</v>
      </c>
      <c r="Z14" s="106">
        <f t="shared" si="2"/>
        <v>32</v>
      </c>
      <c r="AA14" s="62">
        <f t="shared" si="2"/>
        <v>11431834480</v>
      </c>
      <c r="AB14" s="75">
        <f t="shared" si="3"/>
        <v>49.230769230769234</v>
      </c>
      <c r="AC14" s="75">
        <f t="shared" si="3"/>
        <v>45.810247715935333</v>
      </c>
      <c r="AD14" s="144" t="s">
        <v>125</v>
      </c>
      <c r="AE14" s="73"/>
      <c r="AF14" s="91" t="s">
        <v>116</v>
      </c>
      <c r="AG14" s="90"/>
      <c r="AH14" s="92" t="s">
        <v>107</v>
      </c>
      <c r="AI14" s="93"/>
    </row>
    <row r="15" spans="1:36" ht="13.5" customHeight="1" x14ac:dyDescent="0.25">
      <c r="A15" s="102" t="s">
        <v>10</v>
      </c>
      <c r="B15" s="102"/>
      <c r="C15" s="145">
        <v>5</v>
      </c>
      <c r="D15" s="145">
        <v>1</v>
      </c>
      <c r="E15" s="145">
        <v>2</v>
      </c>
      <c r="F15" s="132" t="s">
        <v>64</v>
      </c>
      <c r="G15" s="134"/>
      <c r="H15" s="68">
        <v>60</v>
      </c>
      <c r="I15" s="70">
        <v>12159000000</v>
      </c>
      <c r="J15" s="109">
        <v>24</v>
      </c>
      <c r="K15" s="70">
        <v>4455147000</v>
      </c>
      <c r="L15" s="109">
        <v>12</v>
      </c>
      <c r="M15" s="70">
        <v>2811240000</v>
      </c>
      <c r="N15" s="109">
        <v>3</v>
      </c>
      <c r="O15" s="146">
        <v>448042400</v>
      </c>
      <c r="P15" s="109">
        <v>3</v>
      </c>
      <c r="Q15" s="147">
        <v>774914400</v>
      </c>
      <c r="R15" s="109"/>
      <c r="S15" s="147"/>
      <c r="T15" s="109"/>
      <c r="U15" s="147"/>
      <c r="V15" s="69">
        <f t="shared" si="0"/>
        <v>6</v>
      </c>
      <c r="W15" s="70">
        <f t="shared" si="0"/>
        <v>1222956800</v>
      </c>
      <c r="X15" s="71">
        <f t="shared" si="1"/>
        <v>50</v>
      </c>
      <c r="Y15" s="71">
        <f t="shared" si="1"/>
        <v>43.502397518532746</v>
      </c>
      <c r="Z15" s="109">
        <f t="shared" si="2"/>
        <v>30</v>
      </c>
      <c r="AA15" s="70">
        <f t="shared" si="2"/>
        <v>5678103800</v>
      </c>
      <c r="AB15" s="72">
        <f t="shared" si="3"/>
        <v>50</v>
      </c>
      <c r="AC15" s="72">
        <f t="shared" si="3"/>
        <v>46.698772925405052</v>
      </c>
      <c r="AD15" s="148" t="s">
        <v>125</v>
      </c>
      <c r="AE15" s="68"/>
      <c r="AF15" s="91" t="s">
        <v>116</v>
      </c>
      <c r="AG15" s="90"/>
      <c r="AH15" s="92" t="s">
        <v>107</v>
      </c>
      <c r="AI15" s="93"/>
    </row>
    <row r="16" spans="1:36" ht="13.5" customHeight="1" x14ac:dyDescent="0.25">
      <c r="A16" s="122"/>
      <c r="B16" s="100"/>
      <c r="C16" s="100"/>
      <c r="D16" s="100"/>
      <c r="E16" s="100"/>
      <c r="F16" s="100"/>
      <c r="G16" s="100"/>
      <c r="H16" s="123">
        <f>SUM(H14:H15)</f>
        <v>125</v>
      </c>
      <c r="I16" s="123"/>
      <c r="J16" s="123">
        <f>SUM(J14:J15)</f>
        <v>50</v>
      </c>
      <c r="K16" s="123"/>
      <c r="L16" s="123">
        <f>SUM(L14:L15)</f>
        <v>25</v>
      </c>
      <c r="M16" s="123"/>
      <c r="N16" s="123">
        <f>SUM(N14:N15)</f>
        <v>6</v>
      </c>
      <c r="O16" s="123"/>
      <c r="P16" s="123">
        <f>SUM(P14:P15)</f>
        <v>6</v>
      </c>
      <c r="Q16" s="123"/>
      <c r="R16" s="123">
        <f>SUM(R14:R15)</f>
        <v>0</v>
      </c>
      <c r="S16" s="123"/>
      <c r="T16" s="123">
        <f>SUM(T14:T15)</f>
        <v>0</v>
      </c>
      <c r="U16" s="171" t="s">
        <v>23</v>
      </c>
      <c r="V16" s="171"/>
      <c r="W16" s="172"/>
      <c r="X16" s="7">
        <f>(X14+X15)/2</f>
        <v>48.07692307692308</v>
      </c>
      <c r="Y16" s="7">
        <f>(Y14+Y15)/2</f>
        <v>42.282326298835358</v>
      </c>
      <c r="Z16" s="8"/>
      <c r="AA16" s="9"/>
      <c r="AB16" s="7">
        <f>(AB14+AB15)/2</f>
        <v>49.615384615384613</v>
      </c>
      <c r="AC16" s="7">
        <f>(AC14+AC15)/2</f>
        <v>46.254510320670192</v>
      </c>
      <c r="AD16" s="8"/>
      <c r="AE16" s="9"/>
      <c r="AF16" s="91" t="s">
        <v>116</v>
      </c>
      <c r="AG16" s="95"/>
      <c r="AH16" s="92" t="s">
        <v>107</v>
      </c>
      <c r="AI16" s="93"/>
    </row>
    <row r="17" spans="1:35" ht="13.5" customHeight="1" x14ac:dyDescent="0.25">
      <c r="A17" s="173" t="s">
        <v>24</v>
      </c>
      <c r="B17" s="171"/>
      <c r="C17" s="171"/>
      <c r="D17" s="171"/>
      <c r="E17" s="171"/>
      <c r="F17" s="171"/>
      <c r="G17" s="171"/>
      <c r="H17" s="171"/>
      <c r="I17" s="171"/>
      <c r="J17" s="171"/>
      <c r="K17" s="171"/>
      <c r="L17" s="171"/>
      <c r="M17" s="171"/>
      <c r="N17" s="171"/>
      <c r="O17" s="171"/>
      <c r="P17" s="171"/>
      <c r="Q17" s="171"/>
      <c r="R17" s="171"/>
      <c r="S17" s="171"/>
      <c r="T17" s="171"/>
      <c r="U17" s="171"/>
      <c r="V17" s="171"/>
      <c r="W17" s="172"/>
      <c r="X17" s="10" t="str">
        <f>VLOOKUP(X16,NILAI,3)</f>
        <v>SR</v>
      </c>
      <c r="Y17" s="10" t="str">
        <f>VLOOKUP(Y16,NILAI,3)</f>
        <v>SR</v>
      </c>
      <c r="Z17" s="11"/>
      <c r="AA17" s="12"/>
      <c r="AB17" s="10" t="str">
        <f>VLOOKUP(AB16,NILAI,3)</f>
        <v>SR</v>
      </c>
      <c r="AC17" s="10" t="str">
        <f>VLOOKUP(AC16,NILAI,3)</f>
        <v>SR</v>
      </c>
      <c r="AD17" s="11"/>
      <c r="AE17" s="12"/>
      <c r="AF17" s="91" t="s">
        <v>116</v>
      </c>
      <c r="AG17" s="95"/>
      <c r="AH17" s="92" t="s">
        <v>107</v>
      </c>
      <c r="AI17" s="93"/>
    </row>
    <row r="18" spans="1:35" s="33" customFormat="1" ht="10.15" customHeight="1" x14ac:dyDescent="0.25">
      <c r="A18" s="36"/>
      <c r="B18" s="37"/>
      <c r="C18" s="37"/>
      <c r="D18" s="37"/>
      <c r="E18" s="37"/>
      <c r="F18" s="37"/>
      <c r="G18" s="49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8"/>
      <c r="AF18" s="91" t="s">
        <v>116</v>
      </c>
      <c r="AG18" s="96"/>
      <c r="AH18" s="92" t="s">
        <v>107</v>
      </c>
      <c r="AI18" s="98"/>
    </row>
    <row r="19" spans="1:35" ht="13.5" customHeight="1" x14ac:dyDescent="0.25">
      <c r="A19" s="2"/>
      <c r="B19" s="2"/>
      <c r="C19" s="6">
        <v>5</v>
      </c>
      <c r="D19" s="2"/>
      <c r="E19" s="2"/>
      <c r="F19" s="23" t="s">
        <v>41</v>
      </c>
      <c r="G19" s="3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4"/>
      <c r="AF19" s="91" t="s">
        <v>116</v>
      </c>
      <c r="AG19" s="90"/>
      <c r="AH19" s="92" t="s">
        <v>107</v>
      </c>
      <c r="AI19" s="93"/>
    </row>
    <row r="20" spans="1:35" s="25" customFormat="1" ht="54" customHeight="1" x14ac:dyDescent="0.25">
      <c r="A20" s="27" t="s">
        <v>29</v>
      </c>
      <c r="B20" s="27"/>
      <c r="C20" s="27">
        <v>0</v>
      </c>
      <c r="D20" s="27">
        <v>0</v>
      </c>
      <c r="E20" s="27">
        <v>1</v>
      </c>
      <c r="F20" s="35" t="s">
        <v>65</v>
      </c>
      <c r="G20" s="35" t="s">
        <v>61</v>
      </c>
      <c r="H20" s="30">
        <v>100</v>
      </c>
      <c r="I20" s="46">
        <f>SUM(I21:I28)</f>
        <v>28112362687.5</v>
      </c>
      <c r="J20" s="47">
        <f>J29/$H$29*100</f>
        <v>40</v>
      </c>
      <c r="K20" s="42">
        <f>SUM(K21:K28)</f>
        <v>8886437857</v>
      </c>
      <c r="L20" s="47">
        <f>L29/$H$29*100</f>
        <v>20</v>
      </c>
      <c r="M20" s="42">
        <f>SUM(M21:M28)</f>
        <v>5396575000</v>
      </c>
      <c r="N20" s="47">
        <f>N29/$H$29*100</f>
        <v>5</v>
      </c>
      <c r="O20" s="42">
        <f>SUM(O21:O28)</f>
        <v>1042561496</v>
      </c>
      <c r="P20" s="47">
        <f>P29/$H$29*100</f>
        <v>5</v>
      </c>
      <c r="Q20" s="29">
        <f>SUM(Q21:Q28)</f>
        <v>799152743</v>
      </c>
      <c r="R20" s="47">
        <f>R29/$H$29*100</f>
        <v>0</v>
      </c>
      <c r="S20" s="30">
        <f>SUM(S21:S28)</f>
        <v>0</v>
      </c>
      <c r="T20" s="47">
        <f>T29/$H$29*100</f>
        <v>0</v>
      </c>
      <c r="U20" s="48">
        <f>SUM(U21:U28)</f>
        <v>0</v>
      </c>
      <c r="V20" s="44">
        <f t="shared" ref="V20:W28" si="4">N20+P20+R20+T20</f>
        <v>10</v>
      </c>
      <c r="W20" s="42">
        <f t="shared" si="4"/>
        <v>1841714239</v>
      </c>
      <c r="X20" s="31">
        <f>V20/L20*100</f>
        <v>50</v>
      </c>
      <c r="Y20" s="31">
        <f t="shared" ref="X20:Y28" si="5">W20/M20*100</f>
        <v>34.12746490134947</v>
      </c>
      <c r="Z20" s="44">
        <f>J20+V20</f>
        <v>50</v>
      </c>
      <c r="AA20" s="42">
        <f t="shared" ref="Z20:AA28" si="6">K20+W20</f>
        <v>10728152096</v>
      </c>
      <c r="AB20" s="44">
        <f t="shared" ref="AB20:AC28" si="7">Z20/H20*100</f>
        <v>50</v>
      </c>
      <c r="AC20" s="44">
        <f t="shared" si="7"/>
        <v>38.161687849773692</v>
      </c>
      <c r="AD20" s="119" t="s">
        <v>125</v>
      </c>
      <c r="AE20" s="45"/>
      <c r="AF20" s="91" t="s">
        <v>116</v>
      </c>
      <c r="AG20" s="99" t="s">
        <v>126</v>
      </c>
      <c r="AH20" s="92" t="s">
        <v>107</v>
      </c>
      <c r="AI20" s="94"/>
    </row>
    <row r="21" spans="1:35" ht="40.5" customHeight="1" x14ac:dyDescent="0.25">
      <c r="A21" s="61" t="s">
        <v>9</v>
      </c>
      <c r="B21" s="61"/>
      <c r="C21" s="73">
        <v>0</v>
      </c>
      <c r="D21" s="73">
        <v>0</v>
      </c>
      <c r="E21" s="73">
        <v>1</v>
      </c>
      <c r="F21" s="59" t="s">
        <v>45</v>
      </c>
      <c r="G21" s="60" t="s">
        <v>130</v>
      </c>
      <c r="H21" s="61">
        <v>60</v>
      </c>
      <c r="I21" s="111">
        <v>302804592.5</v>
      </c>
      <c r="J21" s="149">
        <v>24</v>
      </c>
      <c r="K21" s="62">
        <v>111128100</v>
      </c>
      <c r="L21" s="149">
        <v>12</v>
      </c>
      <c r="M21" s="62">
        <v>60417000</v>
      </c>
      <c r="N21" s="149">
        <v>3</v>
      </c>
      <c r="O21" s="62">
        <v>3600000</v>
      </c>
      <c r="P21" s="149">
        <v>3</v>
      </c>
      <c r="Q21" s="125">
        <v>2625000</v>
      </c>
      <c r="R21" s="149"/>
      <c r="S21" s="106"/>
      <c r="T21" s="149"/>
      <c r="U21" s="103"/>
      <c r="V21" s="149">
        <f t="shared" si="4"/>
        <v>6</v>
      </c>
      <c r="W21" s="62">
        <f t="shared" si="4"/>
        <v>6225000</v>
      </c>
      <c r="X21" s="74">
        <f t="shared" si="5"/>
        <v>50</v>
      </c>
      <c r="Y21" s="74">
        <f t="shared" si="5"/>
        <v>10.303391429564526</v>
      </c>
      <c r="Z21" s="149">
        <f t="shared" si="6"/>
        <v>30</v>
      </c>
      <c r="AA21" s="62">
        <f t="shared" si="6"/>
        <v>117353100</v>
      </c>
      <c r="AB21" s="75">
        <f t="shared" si="7"/>
        <v>50</v>
      </c>
      <c r="AC21" s="75">
        <f t="shared" si="7"/>
        <v>38.755389748588442</v>
      </c>
      <c r="AD21" s="144" t="s">
        <v>125</v>
      </c>
      <c r="AE21" s="73"/>
      <c r="AF21" s="91" t="s">
        <v>116</v>
      </c>
      <c r="AG21" s="90"/>
      <c r="AH21" s="92" t="s">
        <v>107</v>
      </c>
      <c r="AI21" s="93"/>
    </row>
    <row r="22" spans="1:35" ht="27" customHeight="1" x14ac:dyDescent="0.25">
      <c r="A22" s="64" t="s">
        <v>10</v>
      </c>
      <c r="B22" s="64"/>
      <c r="C22" s="63">
        <v>0</v>
      </c>
      <c r="D22" s="63">
        <v>0</v>
      </c>
      <c r="E22" s="63">
        <v>2</v>
      </c>
      <c r="F22" s="87" t="s">
        <v>46</v>
      </c>
      <c r="G22" s="77" t="s">
        <v>66</v>
      </c>
      <c r="H22" s="64">
        <v>60</v>
      </c>
      <c r="I22" s="112">
        <v>5346048234.375</v>
      </c>
      <c r="J22" s="150">
        <v>24</v>
      </c>
      <c r="K22" s="65">
        <v>1440014802</v>
      </c>
      <c r="L22" s="150">
        <v>12</v>
      </c>
      <c r="M22" s="65">
        <v>1066668750</v>
      </c>
      <c r="N22" s="150">
        <v>3</v>
      </c>
      <c r="O22" s="65">
        <v>193860085</v>
      </c>
      <c r="P22" s="150">
        <v>3</v>
      </c>
      <c r="Q22" s="126">
        <v>137569983</v>
      </c>
      <c r="R22" s="150"/>
      <c r="S22" s="107"/>
      <c r="T22" s="150"/>
      <c r="U22" s="108"/>
      <c r="V22" s="150">
        <f t="shared" si="4"/>
        <v>6</v>
      </c>
      <c r="W22" s="65">
        <f t="shared" si="4"/>
        <v>331430068</v>
      </c>
      <c r="X22" s="66">
        <f t="shared" si="5"/>
        <v>50</v>
      </c>
      <c r="Y22" s="66">
        <f t="shared" si="5"/>
        <v>31.071508188460566</v>
      </c>
      <c r="Z22" s="150">
        <f t="shared" si="6"/>
        <v>30</v>
      </c>
      <c r="AA22" s="65">
        <f t="shared" si="6"/>
        <v>1771444870</v>
      </c>
      <c r="AB22" s="67">
        <f t="shared" si="7"/>
        <v>50</v>
      </c>
      <c r="AC22" s="67">
        <f t="shared" si="7"/>
        <v>33.135594598822351</v>
      </c>
      <c r="AD22" s="151" t="s">
        <v>125</v>
      </c>
      <c r="AE22" s="63"/>
      <c r="AF22" s="91" t="s">
        <v>116</v>
      </c>
      <c r="AG22" s="90"/>
      <c r="AH22" s="92" t="s">
        <v>107</v>
      </c>
      <c r="AI22" s="93"/>
    </row>
    <row r="23" spans="1:35" ht="27" customHeight="1" x14ac:dyDescent="0.25">
      <c r="A23" s="64" t="s">
        <v>11</v>
      </c>
      <c r="B23" s="64"/>
      <c r="C23" s="63">
        <v>0</v>
      </c>
      <c r="D23" s="63">
        <v>1</v>
      </c>
      <c r="E23" s="63">
        <v>0</v>
      </c>
      <c r="F23" s="87" t="s">
        <v>47</v>
      </c>
      <c r="G23" s="77" t="s">
        <v>67</v>
      </c>
      <c r="H23" s="64">
        <v>60</v>
      </c>
      <c r="I23" s="65">
        <v>1602433062.5</v>
      </c>
      <c r="J23" s="150">
        <v>24</v>
      </c>
      <c r="K23" s="65">
        <v>622426486</v>
      </c>
      <c r="L23" s="150">
        <v>12</v>
      </c>
      <c r="M23" s="65">
        <v>319725000</v>
      </c>
      <c r="N23" s="150">
        <v>3</v>
      </c>
      <c r="O23" s="65">
        <v>78301450</v>
      </c>
      <c r="P23" s="150">
        <v>3</v>
      </c>
      <c r="Q23" s="126">
        <v>50737200</v>
      </c>
      <c r="R23" s="150"/>
      <c r="S23" s="107"/>
      <c r="T23" s="150"/>
      <c r="U23" s="108"/>
      <c r="V23" s="150">
        <f t="shared" si="4"/>
        <v>6</v>
      </c>
      <c r="W23" s="65">
        <f t="shared" si="4"/>
        <v>129038650</v>
      </c>
      <c r="X23" s="66">
        <f t="shared" si="5"/>
        <v>50</v>
      </c>
      <c r="Y23" s="66">
        <f t="shared" si="5"/>
        <v>40.359261865665808</v>
      </c>
      <c r="Z23" s="150">
        <f t="shared" si="6"/>
        <v>30</v>
      </c>
      <c r="AA23" s="65">
        <f t="shared" si="6"/>
        <v>751465136</v>
      </c>
      <c r="AB23" s="67">
        <f t="shared" si="7"/>
        <v>50</v>
      </c>
      <c r="AC23" s="67">
        <f t="shared" si="7"/>
        <v>46.895259064838477</v>
      </c>
      <c r="AD23" s="151" t="s">
        <v>125</v>
      </c>
      <c r="AE23" s="63"/>
      <c r="AF23" s="91" t="s">
        <v>116</v>
      </c>
      <c r="AG23" s="90"/>
      <c r="AH23" s="92" t="s">
        <v>107</v>
      </c>
      <c r="AI23" s="93"/>
    </row>
    <row r="24" spans="1:35" ht="40.5" customHeight="1" x14ac:dyDescent="0.25">
      <c r="A24" s="64" t="s">
        <v>51</v>
      </c>
      <c r="B24" s="64"/>
      <c r="C24" s="63">
        <v>0</v>
      </c>
      <c r="D24" s="63">
        <v>1</v>
      </c>
      <c r="E24" s="63">
        <v>1</v>
      </c>
      <c r="F24" s="87" t="s">
        <v>48</v>
      </c>
      <c r="G24" s="77" t="s">
        <v>68</v>
      </c>
      <c r="H24" s="64">
        <v>60</v>
      </c>
      <c r="I24" s="65">
        <v>1586961295</v>
      </c>
      <c r="J24" s="150">
        <v>24</v>
      </c>
      <c r="K24" s="65">
        <v>543985900</v>
      </c>
      <c r="L24" s="150">
        <v>12</v>
      </c>
      <c r="M24" s="65">
        <v>316638000</v>
      </c>
      <c r="N24" s="150">
        <v>3</v>
      </c>
      <c r="O24" s="65">
        <v>96191500</v>
      </c>
      <c r="P24" s="150">
        <v>3</v>
      </c>
      <c r="Q24" s="126">
        <v>15790000</v>
      </c>
      <c r="R24" s="150"/>
      <c r="S24" s="107"/>
      <c r="T24" s="150"/>
      <c r="U24" s="108"/>
      <c r="V24" s="150">
        <f t="shared" si="4"/>
        <v>6</v>
      </c>
      <c r="W24" s="65">
        <f t="shared" si="4"/>
        <v>111981500</v>
      </c>
      <c r="X24" s="66">
        <f t="shared" si="5"/>
        <v>50</v>
      </c>
      <c r="Y24" s="66">
        <f t="shared" si="5"/>
        <v>35.365780481180401</v>
      </c>
      <c r="Z24" s="150">
        <f t="shared" si="6"/>
        <v>30</v>
      </c>
      <c r="AA24" s="65">
        <f t="shared" si="6"/>
        <v>655967400</v>
      </c>
      <c r="AB24" s="67">
        <f t="shared" si="7"/>
        <v>50</v>
      </c>
      <c r="AC24" s="67">
        <f t="shared" si="7"/>
        <v>41.334807727620095</v>
      </c>
      <c r="AD24" s="151" t="s">
        <v>125</v>
      </c>
      <c r="AE24" s="63"/>
      <c r="AF24" s="91" t="s">
        <v>116</v>
      </c>
      <c r="AG24" s="90"/>
      <c r="AH24" s="92" t="s">
        <v>107</v>
      </c>
      <c r="AI24" s="93"/>
    </row>
    <row r="25" spans="1:35" ht="40.5" customHeight="1" x14ac:dyDescent="0.25">
      <c r="A25" s="64" t="s">
        <v>52</v>
      </c>
      <c r="B25" s="64"/>
      <c r="C25" s="63">
        <v>0</v>
      </c>
      <c r="D25" s="63">
        <v>1</v>
      </c>
      <c r="E25" s="63">
        <v>7</v>
      </c>
      <c r="F25" s="87" t="s">
        <v>49</v>
      </c>
      <c r="G25" s="77" t="s">
        <v>69</v>
      </c>
      <c r="H25" s="64">
        <v>60</v>
      </c>
      <c r="I25" s="65">
        <v>8509472125</v>
      </c>
      <c r="J25" s="150">
        <v>24</v>
      </c>
      <c r="K25" s="65">
        <v>1872998420</v>
      </c>
      <c r="L25" s="150">
        <v>12</v>
      </c>
      <c r="M25" s="65">
        <v>1697850000</v>
      </c>
      <c r="N25" s="150">
        <v>3</v>
      </c>
      <c r="O25" s="65">
        <v>326682000</v>
      </c>
      <c r="P25" s="150">
        <v>3</v>
      </c>
      <c r="Q25" s="126">
        <v>123652000</v>
      </c>
      <c r="R25" s="150"/>
      <c r="S25" s="107"/>
      <c r="T25" s="150"/>
      <c r="U25" s="108"/>
      <c r="V25" s="150">
        <f t="shared" si="4"/>
        <v>6</v>
      </c>
      <c r="W25" s="65">
        <f t="shared" si="4"/>
        <v>450334000</v>
      </c>
      <c r="X25" s="66">
        <f t="shared" si="5"/>
        <v>50</v>
      </c>
      <c r="Y25" s="66">
        <f t="shared" si="5"/>
        <v>26.523780074800484</v>
      </c>
      <c r="Z25" s="150">
        <f t="shared" si="6"/>
        <v>30</v>
      </c>
      <c r="AA25" s="65">
        <f t="shared" si="6"/>
        <v>2323332420</v>
      </c>
      <c r="AB25" s="67">
        <f t="shared" si="7"/>
        <v>50</v>
      </c>
      <c r="AC25" s="67">
        <f t="shared" si="7"/>
        <v>27.302897123010432</v>
      </c>
      <c r="AD25" s="151" t="s">
        <v>125</v>
      </c>
      <c r="AE25" s="63"/>
      <c r="AF25" s="91" t="s">
        <v>116</v>
      </c>
      <c r="AG25" s="90"/>
      <c r="AH25" s="92" t="s">
        <v>107</v>
      </c>
      <c r="AI25" s="93"/>
    </row>
    <row r="26" spans="1:35" ht="40.5" customHeight="1" x14ac:dyDescent="0.25">
      <c r="A26" s="64" t="s">
        <v>53</v>
      </c>
      <c r="B26" s="64"/>
      <c r="C26" s="63">
        <v>0</v>
      </c>
      <c r="D26" s="63">
        <v>1</v>
      </c>
      <c r="E26" s="63">
        <v>9</v>
      </c>
      <c r="F26" s="87" t="s">
        <v>50</v>
      </c>
      <c r="G26" s="77" t="s">
        <v>70</v>
      </c>
      <c r="H26" s="64">
        <v>60</v>
      </c>
      <c r="I26" s="65">
        <v>9669854687.5</v>
      </c>
      <c r="J26" s="150">
        <v>24</v>
      </c>
      <c r="K26" s="65">
        <v>4153113587</v>
      </c>
      <c r="L26" s="150">
        <v>12</v>
      </c>
      <c r="M26" s="65">
        <v>1729375000</v>
      </c>
      <c r="N26" s="150">
        <v>3</v>
      </c>
      <c r="O26" s="65">
        <v>321673211</v>
      </c>
      <c r="P26" s="150">
        <v>3</v>
      </c>
      <c r="Q26" s="126">
        <v>467151560</v>
      </c>
      <c r="R26" s="150"/>
      <c r="S26" s="107"/>
      <c r="T26" s="150"/>
      <c r="U26" s="108"/>
      <c r="V26" s="150">
        <f t="shared" si="4"/>
        <v>6</v>
      </c>
      <c r="W26" s="65">
        <f t="shared" si="4"/>
        <v>788824771</v>
      </c>
      <c r="X26" s="66">
        <f t="shared" si="5"/>
        <v>50</v>
      </c>
      <c r="Y26" s="66">
        <f t="shared" si="5"/>
        <v>45.613286360679432</v>
      </c>
      <c r="Z26" s="150">
        <f t="shared" si="6"/>
        <v>30</v>
      </c>
      <c r="AA26" s="65">
        <f t="shared" si="6"/>
        <v>4941938358</v>
      </c>
      <c r="AB26" s="67">
        <f t="shared" si="7"/>
        <v>50</v>
      </c>
      <c r="AC26" s="67">
        <f t="shared" si="7"/>
        <v>51.106645525794001</v>
      </c>
      <c r="AD26" s="151" t="s">
        <v>125</v>
      </c>
      <c r="AE26" s="63"/>
      <c r="AF26" s="91" t="s">
        <v>116</v>
      </c>
      <c r="AG26" s="90"/>
      <c r="AH26" s="92" t="s">
        <v>107</v>
      </c>
      <c r="AI26" s="93"/>
    </row>
    <row r="27" spans="1:35" ht="40.5" customHeight="1" x14ac:dyDescent="0.25">
      <c r="A27" s="64" t="s">
        <v>54</v>
      </c>
      <c r="B27" s="64"/>
      <c r="C27" s="63">
        <v>0</v>
      </c>
      <c r="D27" s="63">
        <v>2</v>
      </c>
      <c r="E27" s="63">
        <v>1</v>
      </c>
      <c r="F27" s="87" t="s">
        <v>71</v>
      </c>
      <c r="G27" s="77" t="s">
        <v>72</v>
      </c>
      <c r="H27" s="64">
        <v>60</v>
      </c>
      <c r="I27" s="65">
        <v>776351190.625</v>
      </c>
      <c r="J27" s="150">
        <v>24</v>
      </c>
      <c r="K27" s="65">
        <v>65339262</v>
      </c>
      <c r="L27" s="150">
        <v>12</v>
      </c>
      <c r="M27" s="65">
        <v>154901250</v>
      </c>
      <c r="N27" s="150">
        <v>3</v>
      </c>
      <c r="O27" s="65">
        <v>0</v>
      </c>
      <c r="P27" s="150">
        <v>3</v>
      </c>
      <c r="Q27" s="126">
        <v>0</v>
      </c>
      <c r="R27" s="150"/>
      <c r="S27" s="107"/>
      <c r="T27" s="150"/>
      <c r="U27" s="108"/>
      <c r="V27" s="150">
        <f t="shared" si="4"/>
        <v>6</v>
      </c>
      <c r="W27" s="65">
        <f t="shared" si="4"/>
        <v>0</v>
      </c>
      <c r="X27" s="66">
        <f t="shared" si="5"/>
        <v>50</v>
      </c>
      <c r="Y27" s="66">
        <f t="shared" si="5"/>
        <v>0</v>
      </c>
      <c r="Z27" s="150">
        <f t="shared" si="6"/>
        <v>30</v>
      </c>
      <c r="AA27" s="65">
        <f t="shared" si="6"/>
        <v>65339262</v>
      </c>
      <c r="AB27" s="67">
        <f t="shared" si="7"/>
        <v>50</v>
      </c>
      <c r="AC27" s="67">
        <f t="shared" si="7"/>
        <v>8.4161991105338245</v>
      </c>
      <c r="AD27" s="151" t="s">
        <v>125</v>
      </c>
      <c r="AE27" s="63"/>
      <c r="AF27" s="91" t="s">
        <v>116</v>
      </c>
      <c r="AG27" s="90"/>
      <c r="AH27" s="92" t="s">
        <v>107</v>
      </c>
      <c r="AI27" s="93"/>
    </row>
    <row r="28" spans="1:35" ht="27" customHeight="1" x14ac:dyDescent="0.25">
      <c r="A28" s="69" t="s">
        <v>55</v>
      </c>
      <c r="B28" s="69"/>
      <c r="C28" s="68">
        <v>0</v>
      </c>
      <c r="D28" s="68">
        <v>2</v>
      </c>
      <c r="E28" s="68">
        <v>2</v>
      </c>
      <c r="F28" s="88" t="s">
        <v>73</v>
      </c>
      <c r="G28" s="76" t="s">
        <v>74</v>
      </c>
      <c r="H28" s="69">
        <v>60</v>
      </c>
      <c r="I28" s="70">
        <v>318437500</v>
      </c>
      <c r="J28" s="113">
        <v>24</v>
      </c>
      <c r="K28" s="70">
        <v>77431300</v>
      </c>
      <c r="L28" s="113">
        <v>12</v>
      </c>
      <c r="M28" s="70">
        <v>51000000</v>
      </c>
      <c r="N28" s="113">
        <v>3</v>
      </c>
      <c r="O28" s="70">
        <v>22253250</v>
      </c>
      <c r="P28" s="113">
        <v>3</v>
      </c>
      <c r="Q28" s="127">
        <v>1627000</v>
      </c>
      <c r="R28" s="113"/>
      <c r="S28" s="109"/>
      <c r="T28" s="113"/>
      <c r="U28" s="104"/>
      <c r="V28" s="113">
        <f t="shared" si="4"/>
        <v>6</v>
      </c>
      <c r="W28" s="70">
        <f t="shared" si="4"/>
        <v>23880250</v>
      </c>
      <c r="X28" s="71">
        <f t="shared" si="5"/>
        <v>50</v>
      </c>
      <c r="Y28" s="71">
        <f t="shared" si="5"/>
        <v>46.824019607843134</v>
      </c>
      <c r="Z28" s="113">
        <f t="shared" si="6"/>
        <v>30</v>
      </c>
      <c r="AA28" s="70">
        <f t="shared" si="6"/>
        <v>101311550</v>
      </c>
      <c r="AB28" s="72">
        <f t="shared" si="7"/>
        <v>50</v>
      </c>
      <c r="AC28" s="72">
        <f t="shared" si="7"/>
        <v>31.815207065750734</v>
      </c>
      <c r="AD28" s="148" t="s">
        <v>125</v>
      </c>
      <c r="AE28" s="68"/>
      <c r="AF28" s="91" t="s">
        <v>116</v>
      </c>
      <c r="AG28" s="90"/>
      <c r="AH28" s="92" t="s">
        <v>107</v>
      </c>
      <c r="AI28" s="93"/>
    </row>
    <row r="29" spans="1:35" ht="13.5" customHeight="1" x14ac:dyDescent="0.25">
      <c r="A29" s="122"/>
      <c r="B29" s="100"/>
      <c r="C29" s="100"/>
      <c r="D29" s="100"/>
      <c r="E29" s="100"/>
      <c r="F29" s="100"/>
      <c r="G29" s="100"/>
      <c r="H29" s="123">
        <f>SUM(H21:H28)</f>
        <v>480</v>
      </c>
      <c r="I29" s="123"/>
      <c r="J29" s="123">
        <f>SUM(J21:J28)</f>
        <v>192</v>
      </c>
      <c r="K29" s="123"/>
      <c r="L29" s="123">
        <f>SUM(L21:L28)</f>
        <v>96</v>
      </c>
      <c r="M29" s="123"/>
      <c r="N29" s="123">
        <f>SUM(N21:N28)</f>
        <v>24</v>
      </c>
      <c r="O29" s="123"/>
      <c r="P29" s="123">
        <f>SUM(P21:P28)</f>
        <v>24</v>
      </c>
      <c r="Q29" s="123"/>
      <c r="R29" s="123">
        <f>SUM(R21:R28)</f>
        <v>0</v>
      </c>
      <c r="S29" s="123"/>
      <c r="T29" s="123">
        <f>SUM(T21:T28)</f>
        <v>0</v>
      </c>
      <c r="U29" s="171" t="s">
        <v>23</v>
      </c>
      <c r="V29" s="171"/>
      <c r="W29" s="172"/>
      <c r="X29" s="7">
        <f>(X21+X22+X23+X24+X25+X26+X27+X28)/8</f>
        <v>50</v>
      </c>
      <c r="Y29" s="7">
        <f>(Y21+Y22+Y23+Y24+Y25+Y26+Y27+Y28)/8</f>
        <v>29.507628501024296</v>
      </c>
      <c r="Z29" s="8"/>
      <c r="AA29" s="9"/>
      <c r="AB29" s="7">
        <f>(AB21+AB22+AB23+AB24+AB25+AB26+AB27+AB28)/8</f>
        <v>50</v>
      </c>
      <c r="AC29" s="7">
        <f>(AC21+AC22+AC23+AC24+AC25+AC26+AC27+AC28)/8</f>
        <v>34.845249995619795</v>
      </c>
      <c r="AD29" s="8"/>
      <c r="AE29" s="9"/>
      <c r="AF29" s="91" t="s">
        <v>116</v>
      </c>
      <c r="AG29" s="95"/>
      <c r="AH29" s="92" t="s">
        <v>107</v>
      </c>
      <c r="AI29" s="93"/>
    </row>
    <row r="30" spans="1:35" ht="13.5" customHeight="1" x14ac:dyDescent="0.25">
      <c r="A30" s="173" t="s">
        <v>24</v>
      </c>
      <c r="B30" s="171"/>
      <c r="C30" s="171"/>
      <c r="D30" s="171"/>
      <c r="E30" s="171"/>
      <c r="F30" s="171"/>
      <c r="G30" s="171"/>
      <c r="H30" s="171"/>
      <c r="I30" s="171"/>
      <c r="J30" s="171"/>
      <c r="K30" s="171"/>
      <c r="L30" s="171"/>
      <c r="M30" s="171"/>
      <c r="N30" s="171"/>
      <c r="O30" s="171"/>
      <c r="P30" s="171"/>
      <c r="Q30" s="171"/>
      <c r="R30" s="171"/>
      <c r="S30" s="171"/>
      <c r="T30" s="171"/>
      <c r="U30" s="171"/>
      <c r="V30" s="171"/>
      <c r="W30" s="172"/>
      <c r="X30" s="10" t="str">
        <f>VLOOKUP(X29,NILAI,3)</f>
        <v>SR</v>
      </c>
      <c r="Y30" s="10" t="str">
        <f>VLOOKUP(Y29,NILAI,3)</f>
        <v>SR</v>
      </c>
      <c r="Z30" s="11"/>
      <c r="AA30" s="12"/>
      <c r="AB30" s="10" t="str">
        <f>VLOOKUP(AB29,NILAI,3)</f>
        <v>SR</v>
      </c>
      <c r="AC30" s="10" t="str">
        <f>VLOOKUP(AC29,NILAI,3)</f>
        <v>SR</v>
      </c>
      <c r="AD30" s="11"/>
      <c r="AE30" s="12"/>
      <c r="AF30" s="91" t="s">
        <v>116</v>
      </c>
      <c r="AG30" s="95"/>
      <c r="AH30" s="92" t="s">
        <v>107</v>
      </c>
      <c r="AI30" s="93"/>
    </row>
    <row r="31" spans="1:35" s="33" customFormat="1" ht="8.85" customHeight="1" x14ac:dyDescent="0.25">
      <c r="A31" s="36"/>
      <c r="B31" s="37"/>
      <c r="C31" s="37"/>
      <c r="D31" s="37"/>
      <c r="E31" s="37"/>
      <c r="F31" s="37"/>
      <c r="G31" s="49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8"/>
      <c r="AF31" s="91" t="s">
        <v>116</v>
      </c>
      <c r="AG31" s="96"/>
      <c r="AH31" s="92" t="s">
        <v>107</v>
      </c>
      <c r="AI31" s="98"/>
    </row>
    <row r="32" spans="1:35" s="25" customFormat="1" ht="27" customHeight="1" x14ac:dyDescent="0.25">
      <c r="A32" s="27" t="s">
        <v>34</v>
      </c>
      <c r="B32" s="27"/>
      <c r="C32" s="27">
        <v>0</v>
      </c>
      <c r="D32" s="27">
        <v>0</v>
      </c>
      <c r="E32" s="27">
        <v>3</v>
      </c>
      <c r="F32" s="28" t="s">
        <v>75</v>
      </c>
      <c r="G32" s="35"/>
      <c r="H32" s="30">
        <v>100</v>
      </c>
      <c r="I32" s="42">
        <f>SUM(I33:I34)</f>
        <v>13410991282.8125</v>
      </c>
      <c r="J32" s="30">
        <f>J35/$H$35*100</f>
        <v>32.407407407407405</v>
      </c>
      <c r="K32" s="42">
        <f>SUM(K33:K34)</f>
        <v>3367516000</v>
      </c>
      <c r="L32" s="44">
        <f>L35/$H$35*100</f>
        <v>22.222222222222221</v>
      </c>
      <c r="M32" s="42">
        <f>SUM(M33:M34)</f>
        <v>2687225625</v>
      </c>
      <c r="N32" s="44">
        <f>N35/$H$35*100</f>
        <v>5.5555555555555554</v>
      </c>
      <c r="O32" s="42">
        <f>SUM(O33:O34)</f>
        <v>247821000</v>
      </c>
      <c r="P32" s="44">
        <f>P35/$H$35*100</f>
        <v>4.6296296296296298</v>
      </c>
      <c r="Q32" s="29">
        <f>SUM(Q33:Q40)</f>
        <v>257261000</v>
      </c>
      <c r="R32" s="44">
        <f>R35/$H$35*100</f>
        <v>0</v>
      </c>
      <c r="S32" s="30">
        <f>SUM(S33:S40)</f>
        <v>0</v>
      </c>
      <c r="T32" s="44">
        <f>T35/$H$35*100</f>
        <v>0</v>
      </c>
      <c r="U32" s="48">
        <f>SUM(U33:U34)</f>
        <v>0</v>
      </c>
      <c r="V32" s="44">
        <f t="shared" ref="V32:W34" si="8">N32+P32+R32+T32</f>
        <v>10.185185185185185</v>
      </c>
      <c r="W32" s="42">
        <f t="shared" si="8"/>
        <v>505082000</v>
      </c>
      <c r="X32" s="31">
        <f t="shared" ref="X32:Y34" si="9">V32/L32*100</f>
        <v>45.833333333333336</v>
      </c>
      <c r="Y32" s="31">
        <f t="shared" si="9"/>
        <v>18.795667743753373</v>
      </c>
      <c r="Z32" s="44">
        <f t="shared" ref="Z32:AA34" si="10">J32+V32</f>
        <v>42.592592592592588</v>
      </c>
      <c r="AA32" s="42">
        <f t="shared" si="10"/>
        <v>3872598000</v>
      </c>
      <c r="AB32" s="44">
        <f t="shared" ref="AB32:AC34" si="11">Z32/H32*100</f>
        <v>42.592592592592588</v>
      </c>
      <c r="AC32" s="44">
        <f t="shared" si="11"/>
        <v>28.876299434801023</v>
      </c>
      <c r="AD32" s="119" t="s">
        <v>125</v>
      </c>
      <c r="AE32" s="45"/>
      <c r="AF32" s="91" t="s">
        <v>116</v>
      </c>
      <c r="AG32" s="99" t="s">
        <v>126</v>
      </c>
      <c r="AH32" s="92" t="s">
        <v>107</v>
      </c>
      <c r="AI32" s="94"/>
    </row>
    <row r="33" spans="1:35" ht="40.5" customHeight="1" x14ac:dyDescent="0.25">
      <c r="A33" s="61" t="s">
        <v>9</v>
      </c>
      <c r="B33" s="61"/>
      <c r="C33" s="73">
        <v>0</v>
      </c>
      <c r="D33" s="73">
        <v>0</v>
      </c>
      <c r="E33" s="73">
        <v>2</v>
      </c>
      <c r="F33" s="59" t="s">
        <v>76</v>
      </c>
      <c r="G33" s="60" t="s">
        <v>77</v>
      </c>
      <c r="H33" s="61">
        <v>60</v>
      </c>
      <c r="I33" s="62">
        <v>13152383782.8125</v>
      </c>
      <c r="J33" s="61">
        <v>24</v>
      </c>
      <c r="K33" s="62">
        <v>3319841000</v>
      </c>
      <c r="L33" s="61">
        <v>12</v>
      </c>
      <c r="M33" s="62">
        <v>2624225625</v>
      </c>
      <c r="N33" s="61">
        <v>3</v>
      </c>
      <c r="O33" s="62">
        <v>242221000</v>
      </c>
      <c r="P33" s="61">
        <v>3</v>
      </c>
      <c r="Q33" s="125">
        <v>235545000</v>
      </c>
      <c r="R33" s="61"/>
      <c r="S33" s="106"/>
      <c r="T33" s="61"/>
      <c r="U33" s="152"/>
      <c r="V33" s="61">
        <f t="shared" si="8"/>
        <v>6</v>
      </c>
      <c r="W33" s="62">
        <f t="shared" si="8"/>
        <v>477766000</v>
      </c>
      <c r="X33" s="74">
        <f t="shared" si="9"/>
        <v>50</v>
      </c>
      <c r="Y33" s="74">
        <f t="shared" si="9"/>
        <v>18.205980287994482</v>
      </c>
      <c r="Z33" s="61">
        <f t="shared" si="10"/>
        <v>30</v>
      </c>
      <c r="AA33" s="62">
        <f t="shared" si="10"/>
        <v>3797607000</v>
      </c>
      <c r="AB33" s="75">
        <f t="shared" si="11"/>
        <v>50</v>
      </c>
      <c r="AC33" s="75">
        <f t="shared" si="11"/>
        <v>28.873906530637456</v>
      </c>
      <c r="AD33" s="144" t="s">
        <v>125</v>
      </c>
      <c r="AE33" s="73"/>
      <c r="AF33" s="91" t="s">
        <v>116</v>
      </c>
      <c r="AG33" s="90"/>
      <c r="AH33" s="92" t="s">
        <v>107</v>
      </c>
      <c r="AI33" s="93"/>
    </row>
    <row r="34" spans="1:35" ht="40.5" customHeight="1" x14ac:dyDescent="0.25">
      <c r="A34" s="69" t="s">
        <v>10</v>
      </c>
      <c r="B34" s="69"/>
      <c r="C34" s="68">
        <v>0</v>
      </c>
      <c r="D34" s="68">
        <v>0</v>
      </c>
      <c r="E34" s="68">
        <v>6</v>
      </c>
      <c r="F34" s="88" t="s">
        <v>78</v>
      </c>
      <c r="G34" s="76" t="s">
        <v>131</v>
      </c>
      <c r="H34" s="69">
        <v>48</v>
      </c>
      <c r="I34" s="70">
        <v>258607500</v>
      </c>
      <c r="J34" s="69">
        <v>11</v>
      </c>
      <c r="K34" s="70">
        <v>47675000</v>
      </c>
      <c r="L34" s="69">
        <v>12</v>
      </c>
      <c r="M34" s="70">
        <v>63000000</v>
      </c>
      <c r="N34" s="69">
        <v>3</v>
      </c>
      <c r="O34" s="70">
        <v>5600000</v>
      </c>
      <c r="P34" s="69">
        <v>2</v>
      </c>
      <c r="Q34" s="127">
        <v>8400000</v>
      </c>
      <c r="R34" s="69"/>
      <c r="S34" s="109"/>
      <c r="T34" s="69"/>
      <c r="U34" s="153"/>
      <c r="V34" s="69">
        <f t="shared" si="8"/>
        <v>5</v>
      </c>
      <c r="W34" s="70">
        <f t="shared" si="8"/>
        <v>14000000</v>
      </c>
      <c r="X34" s="71">
        <f t="shared" si="9"/>
        <v>41.666666666666671</v>
      </c>
      <c r="Y34" s="71">
        <f t="shared" si="9"/>
        <v>22.222222222222221</v>
      </c>
      <c r="Z34" s="69">
        <f t="shared" si="10"/>
        <v>16</v>
      </c>
      <c r="AA34" s="70">
        <f t="shared" si="10"/>
        <v>61675000</v>
      </c>
      <c r="AB34" s="72">
        <f t="shared" si="11"/>
        <v>33.333333333333329</v>
      </c>
      <c r="AC34" s="72">
        <f t="shared" si="11"/>
        <v>23.848882959697612</v>
      </c>
      <c r="AD34" s="148" t="s">
        <v>125</v>
      </c>
      <c r="AE34" s="68"/>
      <c r="AF34" s="91" t="s">
        <v>116</v>
      </c>
      <c r="AG34" s="90"/>
      <c r="AH34" s="92" t="s">
        <v>107</v>
      </c>
      <c r="AI34" s="93"/>
    </row>
    <row r="35" spans="1:35" ht="13.5" customHeight="1" x14ac:dyDescent="0.25">
      <c r="A35" s="122"/>
      <c r="B35" s="100"/>
      <c r="C35" s="100"/>
      <c r="D35" s="100"/>
      <c r="E35" s="100"/>
      <c r="F35" s="100"/>
      <c r="G35" s="100"/>
      <c r="H35" s="123">
        <f>SUM(H33:H34)</f>
        <v>108</v>
      </c>
      <c r="I35" s="123"/>
      <c r="J35" s="123">
        <f>SUM(J33:J34)</f>
        <v>35</v>
      </c>
      <c r="K35" s="123"/>
      <c r="L35" s="123">
        <f>SUM(L33:L34)</f>
        <v>24</v>
      </c>
      <c r="M35" s="123"/>
      <c r="N35" s="123">
        <f>SUM(N33:N34)</f>
        <v>6</v>
      </c>
      <c r="O35" s="123"/>
      <c r="P35" s="123">
        <f>SUM(P33:P34)</f>
        <v>5</v>
      </c>
      <c r="Q35" s="123"/>
      <c r="R35" s="123">
        <f>SUM(R33:R34)</f>
        <v>0</v>
      </c>
      <c r="S35" s="123"/>
      <c r="T35" s="123">
        <f>SUM(T33:T34)</f>
        <v>0</v>
      </c>
      <c r="U35" s="171" t="s">
        <v>23</v>
      </c>
      <c r="V35" s="171"/>
      <c r="W35" s="172"/>
      <c r="X35" s="7">
        <f>(X33+X34)/2</f>
        <v>45.833333333333336</v>
      </c>
      <c r="Y35" s="7">
        <f>(Y33+Y34)/2</f>
        <v>20.214101255108353</v>
      </c>
      <c r="Z35" s="8"/>
      <c r="AA35" s="9"/>
      <c r="AB35" s="7">
        <f>(AB33+AB34)/2</f>
        <v>41.666666666666664</v>
      </c>
      <c r="AC35" s="7">
        <f>(AC33+AC34)/2</f>
        <v>26.361394745167534</v>
      </c>
      <c r="AD35" s="8"/>
      <c r="AE35" s="9"/>
      <c r="AF35" s="91" t="s">
        <v>116</v>
      </c>
      <c r="AG35" s="95"/>
      <c r="AH35" s="92" t="s">
        <v>107</v>
      </c>
      <c r="AI35" s="93"/>
    </row>
    <row r="36" spans="1:35" ht="13.5" customHeight="1" x14ac:dyDescent="0.25">
      <c r="A36" s="173" t="s">
        <v>24</v>
      </c>
      <c r="B36" s="171"/>
      <c r="C36" s="171"/>
      <c r="D36" s="171"/>
      <c r="E36" s="171"/>
      <c r="F36" s="171"/>
      <c r="G36" s="171"/>
      <c r="H36" s="171"/>
      <c r="I36" s="171"/>
      <c r="J36" s="171"/>
      <c r="K36" s="171"/>
      <c r="L36" s="171"/>
      <c r="M36" s="171"/>
      <c r="N36" s="171"/>
      <c r="O36" s="171"/>
      <c r="P36" s="171"/>
      <c r="Q36" s="171"/>
      <c r="R36" s="171"/>
      <c r="S36" s="171"/>
      <c r="T36" s="171"/>
      <c r="U36" s="171"/>
      <c r="V36" s="171"/>
      <c r="W36" s="172"/>
      <c r="X36" s="10" t="str">
        <f>VLOOKUP(X35,NILAI,3)</f>
        <v>SR</v>
      </c>
      <c r="Y36" s="10" t="str">
        <f>VLOOKUP(Y35,NILAI,3)</f>
        <v>SR</v>
      </c>
      <c r="Z36" s="11"/>
      <c r="AA36" s="12"/>
      <c r="AB36" s="10" t="str">
        <f>VLOOKUP(AB35,NILAI,3)</f>
        <v>SR</v>
      </c>
      <c r="AC36" s="10" t="str">
        <f>VLOOKUP(AC35,NILAI,3)</f>
        <v>SR</v>
      </c>
      <c r="AD36" s="11"/>
      <c r="AE36" s="12"/>
      <c r="AF36" s="91" t="s">
        <v>116</v>
      </c>
      <c r="AG36" s="95"/>
      <c r="AH36" s="92" t="s">
        <v>107</v>
      </c>
      <c r="AI36" s="93"/>
    </row>
    <row r="37" spans="1:35" s="33" customFormat="1" ht="10.15" customHeight="1" x14ac:dyDescent="0.25">
      <c r="A37" s="36" t="s">
        <v>101</v>
      </c>
      <c r="B37" s="37"/>
      <c r="C37" s="37"/>
      <c r="D37" s="37"/>
      <c r="E37" s="37"/>
      <c r="F37" s="37"/>
      <c r="G37" s="49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8"/>
      <c r="AF37" s="91" t="s">
        <v>116</v>
      </c>
      <c r="AG37" s="96"/>
      <c r="AH37" s="92" t="s">
        <v>107</v>
      </c>
      <c r="AI37" s="98"/>
    </row>
    <row r="38" spans="1:35" s="25" customFormat="1" ht="67.5" customHeight="1" x14ac:dyDescent="0.25">
      <c r="A38" s="27" t="s">
        <v>35</v>
      </c>
      <c r="B38" s="27"/>
      <c r="C38" s="27">
        <v>0</v>
      </c>
      <c r="D38" s="27">
        <v>0</v>
      </c>
      <c r="E38" s="27">
        <v>5</v>
      </c>
      <c r="F38" s="35" t="s">
        <v>58</v>
      </c>
      <c r="G38" s="35" t="s">
        <v>79</v>
      </c>
      <c r="H38" s="30">
        <v>100</v>
      </c>
      <c r="I38" s="42">
        <f>SUM(I39:I39)</f>
        <v>663075750</v>
      </c>
      <c r="J38" s="43">
        <f>J40/$H$40*100</f>
        <v>40</v>
      </c>
      <c r="K38" s="42">
        <f>SUM(K39:K39)</f>
        <v>69544400</v>
      </c>
      <c r="L38" s="43">
        <f>L40/$H$40*100</f>
        <v>20</v>
      </c>
      <c r="M38" s="42">
        <f>SUM(M39:M39)</f>
        <v>132300000</v>
      </c>
      <c r="N38" s="43">
        <f>N40/$H$40*100</f>
        <v>0</v>
      </c>
      <c r="O38" s="42">
        <f>SUM(O39:O39)</f>
        <v>0</v>
      </c>
      <c r="P38" s="43">
        <f>P40/$H$40*100</f>
        <v>0</v>
      </c>
      <c r="Q38" s="30">
        <f>SUM(Q39:Q46)</f>
        <v>13316000</v>
      </c>
      <c r="R38" s="43">
        <f>R40/$H$40*100</f>
        <v>0</v>
      </c>
      <c r="S38" s="30">
        <f>SUM(S39)</f>
        <v>0</v>
      </c>
      <c r="T38" s="43">
        <f>T40/$H$40*100</f>
        <v>0</v>
      </c>
      <c r="U38" s="48">
        <f>SUM(U39)</f>
        <v>0</v>
      </c>
      <c r="V38" s="30">
        <f>N38+P38+R38+T38</f>
        <v>0</v>
      </c>
      <c r="W38" s="30">
        <f>O38+Q38+S38+U38</f>
        <v>13316000</v>
      </c>
      <c r="X38" s="31">
        <f>V38/L38*100</f>
        <v>0</v>
      </c>
      <c r="Y38" s="31">
        <f>W38/M38*100</f>
        <v>10.065003779289494</v>
      </c>
      <c r="Z38" s="44">
        <f>J38+V38</f>
        <v>40</v>
      </c>
      <c r="AA38" s="42">
        <f>K38+W38</f>
        <v>82860400</v>
      </c>
      <c r="AB38" s="44">
        <f>Z38/H38*100</f>
        <v>40</v>
      </c>
      <c r="AC38" s="44">
        <f>AA38/I38*100</f>
        <v>12.496370135689624</v>
      </c>
      <c r="AD38" s="119" t="s">
        <v>125</v>
      </c>
      <c r="AE38" s="45"/>
      <c r="AF38" s="91" t="s">
        <v>116</v>
      </c>
      <c r="AG38" s="99" t="s">
        <v>126</v>
      </c>
      <c r="AH38" s="92" t="s">
        <v>107</v>
      </c>
      <c r="AI38" s="94"/>
    </row>
    <row r="39" spans="1:35" ht="54" customHeight="1" x14ac:dyDescent="0.25">
      <c r="A39" s="14" t="s">
        <v>9</v>
      </c>
      <c r="B39" s="14"/>
      <c r="C39" s="2">
        <v>0</v>
      </c>
      <c r="D39" s="2">
        <v>0</v>
      </c>
      <c r="E39" s="2">
        <v>9</v>
      </c>
      <c r="F39" s="5" t="s">
        <v>80</v>
      </c>
      <c r="G39" s="32" t="s">
        <v>81</v>
      </c>
      <c r="H39" s="14">
        <v>60</v>
      </c>
      <c r="I39" s="15">
        <v>663075750</v>
      </c>
      <c r="J39" s="129">
        <v>24</v>
      </c>
      <c r="K39" s="15">
        <v>69544400</v>
      </c>
      <c r="L39" s="129">
        <v>12</v>
      </c>
      <c r="M39" s="15">
        <v>132300000</v>
      </c>
      <c r="N39" s="129">
        <v>0</v>
      </c>
      <c r="O39" s="15">
        <v>0</v>
      </c>
      <c r="P39" s="129">
        <v>0</v>
      </c>
      <c r="Q39" s="116">
        <v>0</v>
      </c>
      <c r="R39" s="129"/>
      <c r="S39" s="116"/>
      <c r="T39" s="129"/>
      <c r="U39" s="86"/>
      <c r="V39" s="129">
        <f>N39+P39+R39+T39</f>
        <v>0</v>
      </c>
      <c r="W39" s="14">
        <f>O39+Q39+S39+U39</f>
        <v>0</v>
      </c>
      <c r="X39" s="16">
        <f>V39/L39*100</f>
        <v>0</v>
      </c>
      <c r="Y39" s="16">
        <f>W39/M39*100</f>
        <v>0</v>
      </c>
      <c r="Z39" s="129">
        <f>J39+V39</f>
        <v>24</v>
      </c>
      <c r="AA39" s="15">
        <f>K39+W39</f>
        <v>69544400</v>
      </c>
      <c r="AB39" s="7">
        <f>Z39/H39*100</f>
        <v>40</v>
      </c>
      <c r="AC39" s="7">
        <f>AA39/I39*100</f>
        <v>10.488153125792943</v>
      </c>
      <c r="AD39" s="119" t="s">
        <v>125</v>
      </c>
      <c r="AE39" s="2"/>
      <c r="AF39" s="91" t="s">
        <v>116</v>
      </c>
      <c r="AG39" s="90"/>
      <c r="AH39" s="92" t="s">
        <v>107</v>
      </c>
      <c r="AI39" s="93"/>
    </row>
    <row r="40" spans="1:35" ht="13.5" customHeight="1" x14ac:dyDescent="0.25">
      <c r="A40" s="122"/>
      <c r="B40" s="100"/>
      <c r="C40" s="100"/>
      <c r="D40" s="100"/>
      <c r="E40" s="100"/>
      <c r="F40" s="100"/>
      <c r="G40" s="100"/>
      <c r="H40" s="123">
        <f>H39</f>
        <v>60</v>
      </c>
      <c r="I40" s="123"/>
      <c r="J40" s="123">
        <f>J39</f>
        <v>24</v>
      </c>
      <c r="K40" s="123"/>
      <c r="L40" s="123">
        <f>L39</f>
        <v>12</v>
      </c>
      <c r="M40" s="123"/>
      <c r="N40" s="123">
        <f>N39</f>
        <v>0</v>
      </c>
      <c r="O40" s="123"/>
      <c r="P40" s="123">
        <f>P39</f>
        <v>0</v>
      </c>
      <c r="Q40" s="123"/>
      <c r="R40" s="123">
        <f>R39</f>
        <v>0</v>
      </c>
      <c r="S40" s="123"/>
      <c r="T40" s="123">
        <f>T39</f>
        <v>0</v>
      </c>
      <c r="U40" s="171" t="s">
        <v>23</v>
      </c>
      <c r="V40" s="171"/>
      <c r="W40" s="172"/>
      <c r="X40" s="7">
        <f>(X39)/1</f>
        <v>0</v>
      </c>
      <c r="Y40" s="7">
        <f>(Y39)/1</f>
        <v>0</v>
      </c>
      <c r="Z40" s="8"/>
      <c r="AA40" s="9"/>
      <c r="AB40" s="7">
        <f>(AB39)/1</f>
        <v>40</v>
      </c>
      <c r="AC40" s="7">
        <f>(AC39)/1</f>
        <v>10.488153125792943</v>
      </c>
      <c r="AD40" s="8"/>
      <c r="AE40" s="9"/>
      <c r="AF40" s="91" t="s">
        <v>116</v>
      </c>
      <c r="AG40" s="95"/>
      <c r="AH40" s="92" t="s">
        <v>107</v>
      </c>
      <c r="AI40" s="93"/>
    </row>
    <row r="41" spans="1:35" ht="13.5" customHeight="1" x14ac:dyDescent="0.25">
      <c r="A41" s="173" t="s">
        <v>24</v>
      </c>
      <c r="B41" s="171"/>
      <c r="C41" s="171"/>
      <c r="D41" s="171"/>
      <c r="E41" s="171"/>
      <c r="F41" s="171"/>
      <c r="G41" s="171"/>
      <c r="H41" s="171"/>
      <c r="I41" s="171"/>
      <c r="J41" s="171"/>
      <c r="K41" s="171"/>
      <c r="L41" s="171"/>
      <c r="M41" s="171"/>
      <c r="N41" s="171"/>
      <c r="O41" s="171"/>
      <c r="P41" s="171"/>
      <c r="Q41" s="171"/>
      <c r="R41" s="171"/>
      <c r="S41" s="171"/>
      <c r="T41" s="171"/>
      <c r="U41" s="171"/>
      <c r="V41" s="171"/>
      <c r="W41" s="172"/>
      <c r="X41" s="10" t="str">
        <f>VLOOKUP(X40,NILAI,3)</f>
        <v>SR</v>
      </c>
      <c r="Y41" s="10" t="str">
        <f>VLOOKUP(Y40,NILAI,3)</f>
        <v>SR</v>
      </c>
      <c r="Z41" s="11"/>
      <c r="AA41" s="12"/>
      <c r="AB41" s="10" t="str">
        <f>VLOOKUP(AB40,NILAI,3)</f>
        <v>SR</v>
      </c>
      <c r="AC41" s="10" t="str">
        <f>VLOOKUP(AC40,NILAI,3)</f>
        <v>SR</v>
      </c>
      <c r="AD41" s="11"/>
      <c r="AE41" s="12"/>
      <c r="AF41" s="91" t="s">
        <v>116</v>
      </c>
      <c r="AG41" s="95"/>
      <c r="AH41" s="92" t="s">
        <v>107</v>
      </c>
      <c r="AI41" s="93"/>
    </row>
    <row r="42" spans="1:35" s="33" customFormat="1" ht="9.75" customHeight="1" x14ac:dyDescent="0.25">
      <c r="A42" s="36"/>
      <c r="B42" s="37"/>
      <c r="C42" s="37"/>
      <c r="D42" s="37"/>
      <c r="E42" s="37"/>
      <c r="F42" s="37"/>
      <c r="G42" s="49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8"/>
      <c r="AF42" s="91" t="s">
        <v>116</v>
      </c>
      <c r="AG42" s="96"/>
      <c r="AH42" s="92" t="s">
        <v>107</v>
      </c>
      <c r="AI42" s="98"/>
    </row>
    <row r="43" spans="1:35" s="25" customFormat="1" ht="40.5" customHeight="1" x14ac:dyDescent="0.25">
      <c r="A43" s="27" t="s">
        <v>36</v>
      </c>
      <c r="B43" s="27"/>
      <c r="C43" s="27">
        <v>0</v>
      </c>
      <c r="D43" s="27">
        <v>0</v>
      </c>
      <c r="E43" s="27">
        <v>6</v>
      </c>
      <c r="F43" s="35" t="s">
        <v>59</v>
      </c>
      <c r="G43" s="35" t="s">
        <v>82</v>
      </c>
      <c r="H43" s="30">
        <v>100</v>
      </c>
      <c r="I43" s="42">
        <f>SUM(I44:I44)</f>
        <v>168150484.56874999</v>
      </c>
      <c r="J43" s="43">
        <f>J45/$H$45*100</f>
        <v>40</v>
      </c>
      <c r="K43" s="42">
        <f>SUM(K44:K44)</f>
        <v>39841500</v>
      </c>
      <c r="L43" s="43">
        <f>L45/$H$45*100</f>
        <v>20</v>
      </c>
      <c r="M43" s="42">
        <f>SUM(M44:M44)</f>
        <v>15550178</v>
      </c>
      <c r="N43" s="43">
        <f>N45/$H$45*100</f>
        <v>0</v>
      </c>
      <c r="O43" s="42">
        <f>SUM(O44:O44)</f>
        <v>0</v>
      </c>
      <c r="P43" s="43">
        <f>P45/$H$45*100</f>
        <v>10</v>
      </c>
      <c r="Q43" s="42">
        <f>SUM(Q44:Q44)</f>
        <v>6658000</v>
      </c>
      <c r="R43" s="43">
        <f>R45/$H$45*100</f>
        <v>0</v>
      </c>
      <c r="S43" s="30">
        <f>SUM(S44)</f>
        <v>0</v>
      </c>
      <c r="T43" s="43">
        <f>T45/$H$45*100</f>
        <v>0</v>
      </c>
      <c r="U43" s="48">
        <f>SUM(U44)</f>
        <v>0</v>
      </c>
      <c r="V43" s="30">
        <f>N43+P43+R43+T43</f>
        <v>10</v>
      </c>
      <c r="W43" s="42">
        <f>O43+Q43+S43+U43</f>
        <v>6658000</v>
      </c>
      <c r="X43" s="31">
        <f>V43/L43*100</f>
        <v>50</v>
      </c>
      <c r="Y43" s="31">
        <f>W43/M43*100</f>
        <v>42.816230142188729</v>
      </c>
      <c r="Z43" s="44">
        <f>J43+V43</f>
        <v>50</v>
      </c>
      <c r="AA43" s="42">
        <f>K43+W43</f>
        <v>46499500</v>
      </c>
      <c r="AB43" s="44">
        <f>Z43/H43*100</f>
        <v>50</v>
      </c>
      <c r="AC43" s="44">
        <f>AA43/I43*100</f>
        <v>27.653503419425601</v>
      </c>
      <c r="AD43" s="119" t="s">
        <v>125</v>
      </c>
      <c r="AE43" s="27"/>
      <c r="AF43" s="91" t="s">
        <v>116</v>
      </c>
      <c r="AG43" s="99" t="s">
        <v>126</v>
      </c>
      <c r="AH43" s="92" t="s">
        <v>107</v>
      </c>
      <c r="AI43" s="94"/>
    </row>
    <row r="44" spans="1:35" ht="54" customHeight="1" x14ac:dyDescent="0.25">
      <c r="A44" s="14" t="s">
        <v>9</v>
      </c>
      <c r="B44" s="14"/>
      <c r="C44" s="2">
        <v>0</v>
      </c>
      <c r="D44" s="2">
        <v>0</v>
      </c>
      <c r="E44" s="2">
        <v>5</v>
      </c>
      <c r="F44" s="5" t="s">
        <v>83</v>
      </c>
      <c r="G44" s="32" t="s">
        <v>84</v>
      </c>
      <c r="H44" s="14">
        <v>10</v>
      </c>
      <c r="I44" s="15">
        <v>168150484.56874999</v>
      </c>
      <c r="J44" s="17">
        <v>4</v>
      </c>
      <c r="K44" s="15">
        <v>39841500</v>
      </c>
      <c r="L44" s="17">
        <v>2</v>
      </c>
      <c r="M44" s="15">
        <v>15550178</v>
      </c>
      <c r="N44" s="17"/>
      <c r="O44" s="15">
        <v>0</v>
      </c>
      <c r="P44" s="40">
        <v>1</v>
      </c>
      <c r="Q44" s="79">
        <v>6658000</v>
      </c>
      <c r="R44" s="40"/>
      <c r="S44" s="116"/>
      <c r="T44" s="40"/>
      <c r="U44" s="85"/>
      <c r="V44" s="17">
        <f>N44+P44+R44+T44</f>
        <v>1</v>
      </c>
      <c r="W44" s="130">
        <f>O44+Q44+S44+U44</f>
        <v>6658000</v>
      </c>
      <c r="X44" s="16">
        <f>V44/L44*100</f>
        <v>50</v>
      </c>
      <c r="Y44" s="16">
        <f>W44/M44*100</f>
        <v>42.816230142188729</v>
      </c>
      <c r="Z44" s="17">
        <f>J44+V44</f>
        <v>5</v>
      </c>
      <c r="AA44" s="15">
        <f>K44+W44</f>
        <v>46499500</v>
      </c>
      <c r="AB44" s="7">
        <f>Z44/H44*100</f>
        <v>50</v>
      </c>
      <c r="AC44" s="7">
        <f>AA44/I44*100</f>
        <v>27.653503419425601</v>
      </c>
      <c r="AD44" s="119" t="s">
        <v>125</v>
      </c>
      <c r="AE44" s="2"/>
      <c r="AF44" s="91" t="s">
        <v>116</v>
      </c>
      <c r="AG44" s="90"/>
      <c r="AH44" s="92" t="s">
        <v>107</v>
      </c>
      <c r="AI44" s="93"/>
    </row>
    <row r="45" spans="1:35" ht="13.5" customHeight="1" x14ac:dyDescent="0.25">
      <c r="A45" s="122"/>
      <c r="B45" s="100"/>
      <c r="C45" s="100"/>
      <c r="D45" s="100"/>
      <c r="E45" s="100"/>
      <c r="F45" s="100"/>
      <c r="G45" s="100"/>
      <c r="H45" s="123">
        <f>H44</f>
        <v>10</v>
      </c>
      <c r="I45" s="123"/>
      <c r="J45" s="123">
        <f>J44</f>
        <v>4</v>
      </c>
      <c r="K45" s="123"/>
      <c r="L45" s="123">
        <f>L44</f>
        <v>2</v>
      </c>
      <c r="M45" s="123"/>
      <c r="N45" s="123">
        <f>N44</f>
        <v>0</v>
      </c>
      <c r="O45" s="123"/>
      <c r="P45" s="123">
        <f>P44</f>
        <v>1</v>
      </c>
      <c r="Q45" s="123"/>
      <c r="R45" s="123">
        <f>R44</f>
        <v>0</v>
      </c>
      <c r="S45" s="123"/>
      <c r="T45" s="123">
        <f>T44</f>
        <v>0</v>
      </c>
      <c r="U45" s="171" t="s">
        <v>23</v>
      </c>
      <c r="V45" s="171"/>
      <c r="W45" s="172"/>
      <c r="X45" s="7">
        <f>(X44)/1</f>
        <v>50</v>
      </c>
      <c r="Y45" s="7">
        <f>(Y44)/1</f>
        <v>42.816230142188729</v>
      </c>
      <c r="Z45" s="8"/>
      <c r="AA45" s="9"/>
      <c r="AB45" s="7">
        <f>(AB44)/1</f>
        <v>50</v>
      </c>
      <c r="AC45" s="7">
        <f>(AC44)/1</f>
        <v>27.653503419425601</v>
      </c>
      <c r="AD45" s="8"/>
      <c r="AE45" s="9"/>
      <c r="AF45" s="91" t="s">
        <v>116</v>
      </c>
      <c r="AG45" s="95"/>
      <c r="AH45" s="92" t="s">
        <v>107</v>
      </c>
      <c r="AI45" s="93"/>
    </row>
    <row r="46" spans="1:35" ht="13.5" customHeight="1" x14ac:dyDescent="0.25">
      <c r="A46" s="173" t="s">
        <v>24</v>
      </c>
      <c r="B46" s="171"/>
      <c r="C46" s="171"/>
      <c r="D46" s="171"/>
      <c r="E46" s="171"/>
      <c r="F46" s="171"/>
      <c r="G46" s="171"/>
      <c r="H46" s="171"/>
      <c r="I46" s="171"/>
      <c r="J46" s="171"/>
      <c r="K46" s="171"/>
      <c r="L46" s="171"/>
      <c r="M46" s="171"/>
      <c r="N46" s="171"/>
      <c r="O46" s="171"/>
      <c r="P46" s="171"/>
      <c r="Q46" s="171"/>
      <c r="R46" s="171"/>
      <c r="S46" s="171"/>
      <c r="T46" s="171"/>
      <c r="U46" s="171"/>
      <c r="V46" s="171"/>
      <c r="W46" s="172"/>
      <c r="X46" s="10" t="str">
        <f>VLOOKUP(X45,NILAI,3)</f>
        <v>SR</v>
      </c>
      <c r="Y46" s="10" t="str">
        <f>VLOOKUP(Y45,NILAI,3)</f>
        <v>SR</v>
      </c>
      <c r="Z46" s="11"/>
      <c r="AA46" s="12"/>
      <c r="AB46" s="10" t="str">
        <f>VLOOKUP(AB45,NILAI,3)</f>
        <v>SR</v>
      </c>
      <c r="AC46" s="10" t="str">
        <f>VLOOKUP(AC45,NILAI,3)</f>
        <v>SR</v>
      </c>
      <c r="AD46" s="11"/>
      <c r="AE46" s="12"/>
      <c r="AF46" s="91" t="s">
        <v>116</v>
      </c>
      <c r="AG46" s="95"/>
      <c r="AH46" s="92" t="s">
        <v>107</v>
      </c>
      <c r="AI46" s="93"/>
    </row>
    <row r="47" spans="1:35" s="33" customFormat="1" ht="10.9" customHeight="1" x14ac:dyDescent="0.25">
      <c r="A47" s="36"/>
      <c r="B47" s="37"/>
      <c r="C47" s="37"/>
      <c r="D47" s="37"/>
      <c r="E47" s="37"/>
      <c r="F47" s="37"/>
      <c r="G47" s="49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8"/>
      <c r="AF47" s="91" t="s">
        <v>116</v>
      </c>
      <c r="AG47" s="96"/>
      <c r="AH47" s="92" t="s">
        <v>107</v>
      </c>
      <c r="AI47" s="98"/>
    </row>
    <row r="48" spans="1:35" s="25" customFormat="1" ht="54" customHeight="1" x14ac:dyDescent="0.25">
      <c r="A48" s="27" t="s">
        <v>37</v>
      </c>
      <c r="B48" s="27"/>
      <c r="C48" s="27">
        <v>0</v>
      </c>
      <c r="D48" s="27">
        <v>1</v>
      </c>
      <c r="E48" s="27">
        <v>6</v>
      </c>
      <c r="F48" s="35" t="s">
        <v>85</v>
      </c>
      <c r="G48" s="35" t="s">
        <v>86</v>
      </c>
      <c r="H48" s="30">
        <v>100</v>
      </c>
      <c r="I48" s="42">
        <f>SUM(I49:I53)</f>
        <v>16721250866.40625</v>
      </c>
      <c r="J48" s="43">
        <f>J54/$H$54*100</f>
        <v>40</v>
      </c>
      <c r="K48" s="42">
        <f>SUM(K49:K53)</f>
        <v>4476595312</v>
      </c>
      <c r="L48" s="43">
        <f>L54/$H$54*100</f>
        <v>20</v>
      </c>
      <c r="M48" s="42">
        <f>SUM(M49:M53)</f>
        <v>2716302813</v>
      </c>
      <c r="N48" s="43">
        <f>N54/$H$54*100</f>
        <v>3.75</v>
      </c>
      <c r="O48" s="42">
        <f>SUM(O49:O53)</f>
        <v>304443400</v>
      </c>
      <c r="P48" s="43">
        <f>P54/$H$54*100</f>
        <v>4.375</v>
      </c>
      <c r="Q48" s="42">
        <f>SUM(Q49:Q53)</f>
        <v>466346000</v>
      </c>
      <c r="R48" s="43">
        <f>R54/$H$54*100</f>
        <v>0</v>
      </c>
      <c r="S48" s="42">
        <f>SUM(S49:S53)</f>
        <v>0</v>
      </c>
      <c r="T48" s="43">
        <f>T54/$H$54*100</f>
        <v>0</v>
      </c>
      <c r="U48" s="42">
        <f>SUM(U49:U53)</f>
        <v>0</v>
      </c>
      <c r="V48" s="30">
        <f t="shared" ref="V48:W50" si="12">N48+P48+R48+T48</f>
        <v>8.125</v>
      </c>
      <c r="W48" s="42">
        <f t="shared" si="12"/>
        <v>770789400</v>
      </c>
      <c r="X48" s="31">
        <f t="shared" ref="X48:Y53" si="13">V48/L48*100</f>
        <v>40.625</v>
      </c>
      <c r="Y48" s="31">
        <f t="shared" si="13"/>
        <v>28.376416514059695</v>
      </c>
      <c r="Z48" s="44">
        <f t="shared" ref="Z48:AA53" si="14">J48+V48</f>
        <v>48.125</v>
      </c>
      <c r="AA48" s="42">
        <f t="shared" si="14"/>
        <v>5247384712</v>
      </c>
      <c r="AB48" s="44">
        <f t="shared" ref="AB48:AC53" si="15">Z48/H48*100</f>
        <v>48.125</v>
      </c>
      <c r="AC48" s="44">
        <f t="shared" si="15"/>
        <v>31.381532122948013</v>
      </c>
      <c r="AD48" s="119" t="s">
        <v>125</v>
      </c>
      <c r="AE48" s="45" t="s">
        <v>31</v>
      </c>
      <c r="AF48" s="91" t="s">
        <v>116</v>
      </c>
      <c r="AG48" s="114" t="s">
        <v>104</v>
      </c>
      <c r="AH48" s="92" t="s">
        <v>107</v>
      </c>
      <c r="AI48" s="94"/>
    </row>
    <row r="49" spans="1:35" ht="94.5" customHeight="1" x14ac:dyDescent="0.25">
      <c r="A49" s="14" t="s">
        <v>9</v>
      </c>
      <c r="B49" s="14"/>
      <c r="C49" s="2">
        <v>1</v>
      </c>
      <c r="D49" s="2">
        <v>0</v>
      </c>
      <c r="E49" s="2">
        <v>1</v>
      </c>
      <c r="F49" s="32" t="s">
        <v>87</v>
      </c>
      <c r="G49" s="32" t="s">
        <v>88</v>
      </c>
      <c r="H49" s="14">
        <v>60</v>
      </c>
      <c r="I49" s="15">
        <v>4420505000</v>
      </c>
      <c r="J49" s="129">
        <v>24</v>
      </c>
      <c r="K49" s="15">
        <v>755351706</v>
      </c>
      <c r="L49" s="129">
        <v>12</v>
      </c>
      <c r="M49" s="15">
        <v>562000000</v>
      </c>
      <c r="N49" s="129"/>
      <c r="O49" s="15"/>
      <c r="P49" s="129"/>
      <c r="Q49" s="39">
        <v>0</v>
      </c>
      <c r="R49" s="116"/>
      <c r="S49" s="116"/>
      <c r="T49" s="116"/>
      <c r="U49" s="85"/>
      <c r="V49" s="129">
        <f t="shared" si="12"/>
        <v>0</v>
      </c>
      <c r="W49" s="15">
        <f t="shared" si="12"/>
        <v>0</v>
      </c>
      <c r="X49" s="16">
        <f t="shared" si="13"/>
        <v>0</v>
      </c>
      <c r="Y49" s="16">
        <f t="shared" si="13"/>
        <v>0</v>
      </c>
      <c r="Z49" s="129">
        <f t="shared" si="14"/>
        <v>24</v>
      </c>
      <c r="AA49" s="15">
        <f t="shared" si="14"/>
        <v>755351706</v>
      </c>
      <c r="AB49" s="7">
        <f t="shared" si="15"/>
        <v>40</v>
      </c>
      <c r="AC49" s="7">
        <f t="shared" si="15"/>
        <v>17.087452813649122</v>
      </c>
      <c r="AD49" s="119" t="s">
        <v>125</v>
      </c>
      <c r="AE49" s="2"/>
      <c r="AF49" s="91" t="s">
        <v>116</v>
      </c>
      <c r="AG49" s="90"/>
      <c r="AH49" s="92" t="s">
        <v>107</v>
      </c>
      <c r="AI49" s="93"/>
    </row>
    <row r="50" spans="1:35" ht="81" customHeight="1" x14ac:dyDescent="0.25">
      <c r="A50" s="14" t="s">
        <v>10</v>
      </c>
      <c r="B50" s="14"/>
      <c r="C50" s="2">
        <v>1</v>
      </c>
      <c r="D50" s="2">
        <v>0</v>
      </c>
      <c r="E50" s="2">
        <v>2</v>
      </c>
      <c r="F50" s="32" t="s">
        <v>89</v>
      </c>
      <c r="G50" s="32" t="s">
        <v>90</v>
      </c>
      <c r="H50" s="14">
        <v>60</v>
      </c>
      <c r="I50" s="15">
        <v>2525213481.25</v>
      </c>
      <c r="J50" s="129">
        <v>24</v>
      </c>
      <c r="K50" s="15">
        <v>250825248</v>
      </c>
      <c r="L50" s="129">
        <v>12</v>
      </c>
      <c r="M50" s="15">
        <v>203842500</v>
      </c>
      <c r="N50" s="129"/>
      <c r="O50" s="15">
        <v>0</v>
      </c>
      <c r="P50" s="129">
        <v>3</v>
      </c>
      <c r="Q50" s="39">
        <v>104660000</v>
      </c>
      <c r="R50" s="116"/>
      <c r="S50" s="116"/>
      <c r="T50" s="116"/>
      <c r="U50" s="85"/>
      <c r="V50" s="129">
        <f>N50+P50+R50+T50</f>
        <v>3</v>
      </c>
      <c r="W50" s="15">
        <f t="shared" si="12"/>
        <v>104660000</v>
      </c>
      <c r="X50" s="16">
        <f t="shared" si="13"/>
        <v>25</v>
      </c>
      <c r="Y50" s="16">
        <f t="shared" si="13"/>
        <v>51.3435618185609</v>
      </c>
      <c r="Z50" s="129">
        <f t="shared" si="14"/>
        <v>27</v>
      </c>
      <c r="AA50" s="15">
        <f t="shared" si="14"/>
        <v>355485248</v>
      </c>
      <c r="AB50" s="7">
        <f t="shared" si="15"/>
        <v>45</v>
      </c>
      <c r="AC50" s="7">
        <f t="shared" si="15"/>
        <v>14.077433477981913</v>
      </c>
      <c r="AD50" s="119" t="s">
        <v>125</v>
      </c>
      <c r="AE50" s="2"/>
      <c r="AF50" s="91" t="s">
        <v>116</v>
      </c>
      <c r="AG50" s="90"/>
      <c r="AH50" s="92" t="s">
        <v>107</v>
      </c>
      <c r="AI50" s="93"/>
    </row>
    <row r="51" spans="1:35" ht="54" customHeight="1" x14ac:dyDescent="0.25">
      <c r="A51" s="14" t="s">
        <v>11</v>
      </c>
      <c r="B51" s="14"/>
      <c r="C51" s="2">
        <v>1</v>
      </c>
      <c r="D51" s="2">
        <v>0</v>
      </c>
      <c r="E51" s="2">
        <v>4</v>
      </c>
      <c r="F51" s="32" t="s">
        <v>91</v>
      </c>
      <c r="G51" s="32" t="s">
        <v>92</v>
      </c>
      <c r="H51" s="14">
        <v>240</v>
      </c>
      <c r="I51" s="15">
        <v>2143254221.09375</v>
      </c>
      <c r="J51" s="129">
        <v>96</v>
      </c>
      <c r="K51" s="15">
        <v>651025000</v>
      </c>
      <c r="L51" s="129">
        <v>48</v>
      </c>
      <c r="M51" s="15">
        <v>427632188</v>
      </c>
      <c r="N51" s="129">
        <v>12</v>
      </c>
      <c r="O51" s="15">
        <v>116000000</v>
      </c>
      <c r="P51" s="129">
        <v>12</v>
      </c>
      <c r="Q51" s="39">
        <v>69370000</v>
      </c>
      <c r="R51" s="116"/>
      <c r="S51" s="116"/>
      <c r="T51" s="116"/>
      <c r="U51" s="85"/>
      <c r="V51" s="129">
        <f>N51+P51+R51+T51</f>
        <v>24</v>
      </c>
      <c r="W51" s="15">
        <f>O51+Q51+S51+U51</f>
        <v>185370000</v>
      </c>
      <c r="X51" s="16">
        <f t="shared" si="13"/>
        <v>50</v>
      </c>
      <c r="Y51" s="16">
        <f t="shared" si="13"/>
        <v>43.347999800239542</v>
      </c>
      <c r="Z51" s="129">
        <f t="shared" si="14"/>
        <v>120</v>
      </c>
      <c r="AA51" s="15">
        <f t="shared" si="14"/>
        <v>836395000</v>
      </c>
      <c r="AB51" s="7">
        <f t="shared" si="15"/>
        <v>50</v>
      </c>
      <c r="AC51" s="7">
        <f t="shared" si="15"/>
        <v>39.024535296292065</v>
      </c>
      <c r="AD51" s="119" t="s">
        <v>125</v>
      </c>
      <c r="AE51" s="2"/>
      <c r="AF51" s="91" t="s">
        <v>116</v>
      </c>
      <c r="AG51" s="90"/>
      <c r="AH51" s="92" t="s">
        <v>107</v>
      </c>
      <c r="AI51" s="93"/>
    </row>
    <row r="52" spans="1:35" ht="40.5" customHeight="1" x14ac:dyDescent="0.25">
      <c r="A52" s="14">
        <v>4</v>
      </c>
      <c r="B52" s="14"/>
      <c r="C52" s="2">
        <v>1</v>
      </c>
      <c r="D52" s="2">
        <v>1</v>
      </c>
      <c r="E52" s="2">
        <v>2</v>
      </c>
      <c r="F52" s="32" t="s">
        <v>93</v>
      </c>
      <c r="G52" s="32" t="s">
        <v>94</v>
      </c>
      <c r="H52" s="14">
        <v>60</v>
      </c>
      <c r="I52" s="15">
        <v>5138837062.5</v>
      </c>
      <c r="J52" s="129">
        <v>24</v>
      </c>
      <c r="K52" s="15">
        <v>2271028851</v>
      </c>
      <c r="L52" s="129">
        <v>12</v>
      </c>
      <c r="M52" s="15">
        <v>1025325000</v>
      </c>
      <c r="N52" s="129">
        <v>3</v>
      </c>
      <c r="O52" s="15">
        <v>155703400</v>
      </c>
      <c r="P52" s="129">
        <v>3</v>
      </c>
      <c r="Q52" s="39">
        <v>234712200</v>
      </c>
      <c r="R52" s="116"/>
      <c r="S52" s="116"/>
      <c r="T52" s="116"/>
      <c r="U52" s="85"/>
      <c r="V52" s="129">
        <f>N52+P52+R52+T52</f>
        <v>6</v>
      </c>
      <c r="W52" s="15">
        <f>O52+Q52+S52+U52</f>
        <v>390415600</v>
      </c>
      <c r="X52" s="16">
        <f t="shared" si="13"/>
        <v>50</v>
      </c>
      <c r="Y52" s="16">
        <f t="shared" si="13"/>
        <v>38.077253553751248</v>
      </c>
      <c r="Z52" s="129">
        <f t="shared" si="14"/>
        <v>30</v>
      </c>
      <c r="AA52" s="15">
        <f t="shared" si="14"/>
        <v>2661444451</v>
      </c>
      <c r="AB52" s="7">
        <f t="shared" si="15"/>
        <v>50</v>
      </c>
      <c r="AC52" s="7">
        <f t="shared" si="15"/>
        <v>51.790792714981123</v>
      </c>
      <c r="AD52" s="119" t="s">
        <v>125</v>
      </c>
      <c r="AE52" s="2"/>
      <c r="AF52" s="91" t="s">
        <v>116</v>
      </c>
      <c r="AG52" s="90"/>
      <c r="AH52" s="92" t="s">
        <v>107</v>
      </c>
      <c r="AI52" s="93"/>
    </row>
    <row r="53" spans="1:35" ht="40.5" customHeight="1" x14ac:dyDescent="0.25">
      <c r="A53" s="14">
        <v>5</v>
      </c>
      <c r="B53" s="14"/>
      <c r="C53" s="2">
        <v>1</v>
      </c>
      <c r="D53" s="2">
        <v>1</v>
      </c>
      <c r="E53" s="2">
        <v>3</v>
      </c>
      <c r="F53" s="32" t="s">
        <v>95</v>
      </c>
      <c r="G53" s="32" t="s">
        <v>96</v>
      </c>
      <c r="H53" s="14">
        <v>60</v>
      </c>
      <c r="I53" s="15">
        <v>2493441101.5625</v>
      </c>
      <c r="J53" s="129">
        <v>24</v>
      </c>
      <c r="K53" s="15">
        <v>548364507</v>
      </c>
      <c r="L53" s="129">
        <v>12</v>
      </c>
      <c r="M53" s="15">
        <v>497503125</v>
      </c>
      <c r="N53" s="129">
        <v>3</v>
      </c>
      <c r="O53" s="15">
        <v>32740000</v>
      </c>
      <c r="P53" s="129">
        <v>3</v>
      </c>
      <c r="Q53" s="39">
        <v>57603800</v>
      </c>
      <c r="R53" s="116"/>
      <c r="S53" s="116"/>
      <c r="T53" s="116"/>
      <c r="U53" s="85"/>
      <c r="V53" s="129">
        <f>N53+P53+R53+T53</f>
        <v>6</v>
      </c>
      <c r="W53" s="15">
        <f>O53+Q53+S53+U53</f>
        <v>90343800</v>
      </c>
      <c r="X53" s="16">
        <f t="shared" si="13"/>
        <v>50</v>
      </c>
      <c r="Y53" s="16">
        <f t="shared" si="13"/>
        <v>18.159443722087172</v>
      </c>
      <c r="Z53" s="129">
        <f t="shared" si="14"/>
        <v>30</v>
      </c>
      <c r="AA53" s="15">
        <f t="shared" si="14"/>
        <v>638708307</v>
      </c>
      <c r="AB53" s="7">
        <f t="shared" si="15"/>
        <v>50</v>
      </c>
      <c r="AC53" s="7">
        <f t="shared" si="15"/>
        <v>25.615536160038321</v>
      </c>
      <c r="AD53" s="119" t="s">
        <v>125</v>
      </c>
      <c r="AE53" s="2"/>
      <c r="AF53" s="91" t="s">
        <v>116</v>
      </c>
      <c r="AG53" s="90"/>
      <c r="AH53" s="92" t="s">
        <v>107</v>
      </c>
      <c r="AI53" s="93"/>
    </row>
    <row r="54" spans="1:35" ht="13.5" customHeight="1" x14ac:dyDescent="0.25">
      <c r="A54" s="122"/>
      <c r="B54" s="100"/>
      <c r="C54" s="100"/>
      <c r="D54" s="100"/>
      <c r="E54" s="100"/>
      <c r="F54" s="100"/>
      <c r="G54" s="100"/>
      <c r="H54" s="123">
        <f>SUM(H49:H53)</f>
        <v>480</v>
      </c>
      <c r="I54" s="123"/>
      <c r="J54" s="123">
        <f>SUM(J49:J53)</f>
        <v>192</v>
      </c>
      <c r="K54" s="123"/>
      <c r="L54" s="123">
        <f>SUM(L49:L53)</f>
        <v>96</v>
      </c>
      <c r="M54" s="123"/>
      <c r="N54" s="123">
        <f>SUM(N49:N53)</f>
        <v>18</v>
      </c>
      <c r="O54" s="123"/>
      <c r="P54" s="123">
        <f>SUM(P49:P53)</f>
        <v>21</v>
      </c>
      <c r="Q54" s="123"/>
      <c r="R54" s="123">
        <f>SUM(R49:R53)</f>
        <v>0</v>
      </c>
      <c r="S54" s="123"/>
      <c r="T54" s="123">
        <f>SUM(T49:T53)</f>
        <v>0</v>
      </c>
      <c r="U54" s="171" t="s">
        <v>23</v>
      </c>
      <c r="V54" s="171"/>
      <c r="W54" s="172"/>
      <c r="X54" s="7">
        <f>(X49+X50+X51+X52+X53)/5</f>
        <v>35</v>
      </c>
      <c r="Y54" s="7">
        <f>(Y49+Y50+Y51+Y52+Y53)/5</f>
        <v>30.18565177892777</v>
      </c>
      <c r="Z54" s="8"/>
      <c r="AA54" s="9"/>
      <c r="AB54" s="7">
        <f>(AB49+AB50+AB51+AB52+AB53)/5</f>
        <v>47</v>
      </c>
      <c r="AC54" s="7">
        <f>(AC49+AC50+AC51+AC52+AC53)/5</f>
        <v>29.519150092588511</v>
      </c>
      <c r="AD54" s="8"/>
      <c r="AE54" s="9"/>
      <c r="AF54" s="91" t="s">
        <v>116</v>
      </c>
      <c r="AG54" s="95"/>
      <c r="AH54" s="92" t="s">
        <v>107</v>
      </c>
      <c r="AI54" s="93"/>
    </row>
    <row r="55" spans="1:35" ht="13.5" customHeight="1" x14ac:dyDescent="0.25">
      <c r="A55" s="173" t="s">
        <v>24</v>
      </c>
      <c r="B55" s="171"/>
      <c r="C55" s="171"/>
      <c r="D55" s="171"/>
      <c r="E55" s="171"/>
      <c r="F55" s="171"/>
      <c r="G55" s="171"/>
      <c r="H55" s="171"/>
      <c r="I55" s="171"/>
      <c r="J55" s="171"/>
      <c r="K55" s="171"/>
      <c r="L55" s="171"/>
      <c r="M55" s="171"/>
      <c r="N55" s="171"/>
      <c r="O55" s="171"/>
      <c r="P55" s="171"/>
      <c r="Q55" s="171"/>
      <c r="R55" s="171"/>
      <c r="S55" s="171"/>
      <c r="T55" s="171"/>
      <c r="U55" s="171"/>
      <c r="V55" s="171"/>
      <c r="W55" s="172"/>
      <c r="X55" s="10" t="str">
        <f>VLOOKUP(X54,NILAI,3)</f>
        <v>SR</v>
      </c>
      <c r="Y55" s="10" t="str">
        <f>VLOOKUP(Y54,NILAI,3)</f>
        <v>SR</v>
      </c>
      <c r="Z55" s="11"/>
      <c r="AA55" s="12"/>
      <c r="AB55" s="10" t="str">
        <f>VLOOKUP(AB54,NILAI,3)</f>
        <v>SR</v>
      </c>
      <c r="AC55" s="10" t="str">
        <f>VLOOKUP(AC54,NILAI,3)</f>
        <v>SR</v>
      </c>
      <c r="AD55" s="11"/>
      <c r="AE55" s="12"/>
      <c r="AF55" s="91" t="s">
        <v>116</v>
      </c>
      <c r="AG55" s="95"/>
      <c r="AH55" s="92" t="s">
        <v>107</v>
      </c>
      <c r="AI55" s="93"/>
    </row>
    <row r="56" spans="1:35" s="33" customFormat="1" ht="11.85" customHeight="1" x14ac:dyDescent="0.25">
      <c r="A56" s="36"/>
      <c r="B56" s="37"/>
      <c r="C56" s="37"/>
      <c r="D56" s="37"/>
      <c r="E56" s="37"/>
      <c r="F56" s="37"/>
      <c r="G56" s="49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8"/>
      <c r="AF56" s="91" t="s">
        <v>116</v>
      </c>
      <c r="AG56" s="96"/>
      <c r="AH56" s="92" t="s">
        <v>107</v>
      </c>
      <c r="AI56" s="98"/>
    </row>
    <row r="57" spans="1:35" s="25" customFormat="1" ht="94.5" customHeight="1" x14ac:dyDescent="0.25">
      <c r="A57" s="27" t="s">
        <v>38</v>
      </c>
      <c r="B57" s="27"/>
      <c r="C57" s="27">
        <v>0</v>
      </c>
      <c r="D57" s="27">
        <v>1</v>
      </c>
      <c r="E57" s="27">
        <v>7</v>
      </c>
      <c r="F57" s="35" t="s">
        <v>97</v>
      </c>
      <c r="G57" s="35" t="s">
        <v>98</v>
      </c>
      <c r="H57" s="30">
        <v>100</v>
      </c>
      <c r="I57" s="42">
        <f>SUM(I58:I58)</f>
        <v>1727036047.1875</v>
      </c>
      <c r="J57" s="43">
        <f>J59/$H$59*100</f>
        <v>40</v>
      </c>
      <c r="K57" s="42">
        <f>SUM(K58:K58)</f>
        <v>515109100</v>
      </c>
      <c r="L57" s="43">
        <f>L59/$H$59*100</f>
        <v>20</v>
      </c>
      <c r="M57" s="42">
        <f>SUM(M58:M58)</f>
        <v>275586375</v>
      </c>
      <c r="N57" s="43">
        <f>N59/$H$59*100</f>
        <v>5</v>
      </c>
      <c r="O57" s="42">
        <f>SUM(O58:O58)</f>
        <v>100827000</v>
      </c>
      <c r="P57" s="43">
        <f>P59/$H$59*100</f>
        <v>5</v>
      </c>
      <c r="Q57" s="42">
        <f>SUM(Q58:Q58)</f>
        <v>39035000</v>
      </c>
      <c r="R57" s="43">
        <f>R59/$H$59*100</f>
        <v>0</v>
      </c>
      <c r="S57" s="30">
        <f>SUM(S58:S58)</f>
        <v>0</v>
      </c>
      <c r="T57" s="43">
        <f>T59/$H$59*100</f>
        <v>0</v>
      </c>
      <c r="U57" s="48">
        <f>SUM(U58:U58)</f>
        <v>0</v>
      </c>
      <c r="V57" s="44">
        <f>N57+P57+R57+T57</f>
        <v>10</v>
      </c>
      <c r="W57" s="42">
        <f>O57+Q57+S57+U57</f>
        <v>139862000</v>
      </c>
      <c r="X57" s="31">
        <f>V57/L57*100</f>
        <v>50</v>
      </c>
      <c r="Y57" s="31">
        <f>W57/M57*100</f>
        <v>50.750694768563939</v>
      </c>
      <c r="Z57" s="44">
        <f>J57+V57</f>
        <v>50</v>
      </c>
      <c r="AA57" s="42">
        <f>K57+W57</f>
        <v>654971100</v>
      </c>
      <c r="AB57" s="44">
        <f>Z57/H57*100</f>
        <v>50</v>
      </c>
      <c r="AC57" s="44">
        <f>AA57/I57*100</f>
        <v>37.924576100575827</v>
      </c>
      <c r="AD57" s="119" t="s">
        <v>125</v>
      </c>
      <c r="AE57" s="45" t="s">
        <v>31</v>
      </c>
      <c r="AF57" s="91" t="s">
        <v>116</v>
      </c>
      <c r="AG57" s="114" t="s">
        <v>104</v>
      </c>
      <c r="AH57" s="92" t="s">
        <v>107</v>
      </c>
      <c r="AI57" s="94"/>
    </row>
    <row r="58" spans="1:35" ht="121.5" customHeight="1" x14ac:dyDescent="0.25">
      <c r="A58" s="14" t="s">
        <v>9</v>
      </c>
      <c r="B58" s="14"/>
      <c r="C58" s="2">
        <v>1</v>
      </c>
      <c r="D58" s="2">
        <v>0</v>
      </c>
      <c r="E58" s="2">
        <v>7</v>
      </c>
      <c r="F58" s="32" t="s">
        <v>99</v>
      </c>
      <c r="G58" s="32" t="s">
        <v>100</v>
      </c>
      <c r="H58" s="14">
        <v>60</v>
      </c>
      <c r="I58" s="15">
        <v>1727036047.1875</v>
      </c>
      <c r="J58" s="58">
        <v>24</v>
      </c>
      <c r="K58" s="15">
        <v>515109100</v>
      </c>
      <c r="L58" s="58">
        <v>12</v>
      </c>
      <c r="M58" s="15">
        <v>275586375</v>
      </c>
      <c r="N58" s="58">
        <v>3</v>
      </c>
      <c r="O58" s="15">
        <v>100827000</v>
      </c>
      <c r="P58" s="58">
        <v>3</v>
      </c>
      <c r="Q58" s="39">
        <v>39035000</v>
      </c>
      <c r="R58" s="58"/>
      <c r="S58" s="116"/>
      <c r="T58" s="58"/>
      <c r="U58" s="85"/>
      <c r="V58" s="58">
        <f>N58+P58+R58+T58</f>
        <v>6</v>
      </c>
      <c r="W58" s="130">
        <f>O58+Q58+S58+U58</f>
        <v>139862000</v>
      </c>
      <c r="X58" s="16">
        <f>V58/L58*100</f>
        <v>50</v>
      </c>
      <c r="Y58" s="16">
        <f>W58/M58*100</f>
        <v>50.750694768563939</v>
      </c>
      <c r="Z58" s="58">
        <f>J58+V58</f>
        <v>30</v>
      </c>
      <c r="AA58" s="15">
        <f>K58+W58</f>
        <v>654971100</v>
      </c>
      <c r="AB58" s="7">
        <f>Z58/H58*100</f>
        <v>50</v>
      </c>
      <c r="AC58" s="7">
        <f>AA58/I58*100</f>
        <v>37.924576100575827</v>
      </c>
      <c r="AD58" s="119" t="s">
        <v>125</v>
      </c>
      <c r="AE58" s="2"/>
      <c r="AF58" s="91" t="s">
        <v>116</v>
      </c>
      <c r="AG58" s="90"/>
      <c r="AH58" s="92" t="s">
        <v>107</v>
      </c>
      <c r="AI58" s="93"/>
    </row>
    <row r="59" spans="1:35" ht="13.5" customHeight="1" x14ac:dyDescent="0.25">
      <c r="A59" s="122"/>
      <c r="B59" s="100"/>
      <c r="C59" s="100"/>
      <c r="D59" s="100"/>
      <c r="E59" s="100"/>
      <c r="F59" s="100"/>
      <c r="G59" s="100"/>
      <c r="H59" s="123">
        <f>H58</f>
        <v>60</v>
      </c>
      <c r="I59" s="123"/>
      <c r="J59" s="123">
        <f>J58</f>
        <v>24</v>
      </c>
      <c r="K59" s="123"/>
      <c r="L59" s="123">
        <f>L58</f>
        <v>12</v>
      </c>
      <c r="M59" s="123"/>
      <c r="N59" s="123">
        <f>N58</f>
        <v>3</v>
      </c>
      <c r="O59" s="123"/>
      <c r="P59" s="123">
        <f>P58</f>
        <v>3</v>
      </c>
      <c r="Q59" s="123"/>
      <c r="R59" s="123">
        <f>R58</f>
        <v>0</v>
      </c>
      <c r="S59" s="123"/>
      <c r="T59" s="123">
        <f>T58</f>
        <v>0</v>
      </c>
      <c r="U59" s="171" t="s">
        <v>23</v>
      </c>
      <c r="V59" s="171"/>
      <c r="W59" s="172"/>
      <c r="X59" s="7">
        <f>(X58)/1</f>
        <v>50</v>
      </c>
      <c r="Y59" s="7">
        <f>(Y58)/1</f>
        <v>50.750694768563939</v>
      </c>
      <c r="Z59" s="8"/>
      <c r="AA59" s="9"/>
      <c r="AB59" s="7">
        <f>(AB58)/1</f>
        <v>50</v>
      </c>
      <c r="AC59" s="7">
        <f>(AC58)/1</f>
        <v>37.924576100575827</v>
      </c>
      <c r="AD59" s="8"/>
      <c r="AE59" s="9"/>
      <c r="AF59" s="91" t="s">
        <v>116</v>
      </c>
      <c r="AG59" s="95"/>
      <c r="AH59" s="92" t="s">
        <v>107</v>
      </c>
      <c r="AI59" s="93"/>
    </row>
    <row r="60" spans="1:35" ht="13.5" customHeight="1" x14ac:dyDescent="0.25">
      <c r="A60" s="173" t="s">
        <v>24</v>
      </c>
      <c r="B60" s="171"/>
      <c r="C60" s="171"/>
      <c r="D60" s="171"/>
      <c r="E60" s="171"/>
      <c r="F60" s="171"/>
      <c r="G60" s="171"/>
      <c r="H60" s="171"/>
      <c r="I60" s="171"/>
      <c r="J60" s="171"/>
      <c r="K60" s="171"/>
      <c r="L60" s="171"/>
      <c r="M60" s="171"/>
      <c r="N60" s="171"/>
      <c r="O60" s="171"/>
      <c r="P60" s="171"/>
      <c r="Q60" s="171"/>
      <c r="R60" s="171"/>
      <c r="S60" s="171"/>
      <c r="T60" s="171"/>
      <c r="U60" s="171"/>
      <c r="V60" s="171"/>
      <c r="W60" s="172"/>
      <c r="X60" s="10" t="str">
        <f>VLOOKUP(X59,NILAI,3)</f>
        <v>SR</v>
      </c>
      <c r="Y60" s="10" t="str">
        <f>VLOOKUP(Y59,NILAI,3)</f>
        <v>SR</v>
      </c>
      <c r="Z60" s="11"/>
      <c r="AA60" s="12"/>
      <c r="AB60" s="10" t="str">
        <f>VLOOKUP(AB59,NILAI,3)</f>
        <v>SR</v>
      </c>
      <c r="AC60" s="10" t="str">
        <f>VLOOKUP(AC59,NILAI,3)</f>
        <v>SR</v>
      </c>
      <c r="AD60" s="11"/>
      <c r="AE60" s="12"/>
      <c r="AF60" s="91" t="s">
        <v>116</v>
      </c>
      <c r="AG60" s="95"/>
      <c r="AH60" s="92" t="s">
        <v>107</v>
      </c>
      <c r="AI60" s="93"/>
    </row>
    <row r="61" spans="1:35" s="33" customFormat="1" ht="10.15" customHeight="1" x14ac:dyDescent="0.25">
      <c r="A61" s="36"/>
      <c r="B61" s="37"/>
      <c r="C61" s="37"/>
      <c r="D61" s="37"/>
      <c r="E61" s="37"/>
      <c r="F61" s="37"/>
      <c r="G61" s="49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8"/>
      <c r="AF61" s="91" t="s">
        <v>116</v>
      </c>
      <c r="AG61" s="96"/>
      <c r="AH61" s="92" t="s">
        <v>107</v>
      </c>
      <c r="AI61" s="98"/>
    </row>
    <row r="62" spans="1:35" ht="13.5" customHeight="1" x14ac:dyDescent="0.25">
      <c r="A62" s="173" t="s">
        <v>12</v>
      </c>
      <c r="B62" s="171"/>
      <c r="C62" s="171"/>
      <c r="D62" s="171"/>
      <c r="E62" s="171"/>
      <c r="F62" s="171"/>
      <c r="G62" s="171"/>
      <c r="H62" s="171"/>
      <c r="I62" s="171"/>
      <c r="J62" s="171"/>
      <c r="K62" s="171"/>
      <c r="L62" s="172"/>
      <c r="M62" s="41">
        <f>M20+M32+M38+M43+M48+M57</f>
        <v>11223539991</v>
      </c>
      <c r="N62" s="115"/>
      <c r="O62" s="41">
        <f>O20+O32+O38+O43+O48+O57+O13</f>
        <v>3207578799</v>
      </c>
      <c r="P62" s="115"/>
      <c r="Q62" s="41">
        <f>Q20+Q32+Q38+Q43+Q48+Q57+Q13</f>
        <v>3413705872</v>
      </c>
      <c r="R62" s="115"/>
      <c r="S62" s="41">
        <f>S20+S32+S38+S43+S48+S57+S13</f>
        <v>0</v>
      </c>
      <c r="T62" s="115"/>
      <c r="U62" s="41">
        <f>U20+U32+U38+U43+U48+U57+U13</f>
        <v>0</v>
      </c>
      <c r="V62" s="115"/>
      <c r="W62" s="41">
        <f>W20+W32+W38+W43+W48+W57+W13</f>
        <v>6621284671</v>
      </c>
      <c r="X62" s="18"/>
      <c r="Y62" s="19"/>
      <c r="Z62" s="19"/>
      <c r="AA62" s="19"/>
      <c r="AB62" s="19"/>
      <c r="AC62" s="19"/>
      <c r="AD62" s="19"/>
      <c r="AE62" s="20"/>
      <c r="AF62" s="91" t="s">
        <v>116</v>
      </c>
      <c r="AG62" s="97"/>
      <c r="AH62" s="92" t="s">
        <v>107</v>
      </c>
      <c r="AI62" s="93"/>
    </row>
    <row r="63" spans="1:35" ht="13.5" customHeight="1" x14ac:dyDescent="0.25">
      <c r="A63" s="173" t="s">
        <v>105</v>
      </c>
      <c r="B63" s="171"/>
      <c r="C63" s="171"/>
      <c r="D63" s="171"/>
      <c r="E63" s="171"/>
      <c r="F63" s="171"/>
      <c r="G63" s="171"/>
      <c r="H63" s="171"/>
      <c r="I63" s="171"/>
      <c r="J63" s="171"/>
      <c r="K63" s="171"/>
      <c r="L63" s="171"/>
      <c r="M63" s="171"/>
      <c r="N63" s="171"/>
      <c r="O63" s="171"/>
      <c r="P63" s="171"/>
      <c r="Q63" s="171"/>
      <c r="R63" s="171"/>
      <c r="S63" s="171"/>
      <c r="T63" s="171"/>
      <c r="U63" s="171"/>
      <c r="V63" s="171"/>
      <c r="W63" s="172"/>
      <c r="X63" s="7">
        <f>(X20+X32+X38+X43+X48+X57)/6</f>
        <v>39.409722222222221</v>
      </c>
      <c r="Y63" s="7">
        <f>(Y20+Y32+Y38+Y43+Y48+Y57)/6</f>
        <v>30.821912974867448</v>
      </c>
      <c r="Z63" s="8"/>
      <c r="AA63" s="9"/>
      <c r="AB63" s="7">
        <f>(AB20+AB32+AB38+AB43+AB48+AB57)/6</f>
        <v>46.786265432098766</v>
      </c>
      <c r="AC63" s="7">
        <f>(AC20+AC32+AC38+AC43+AC48+AC57)/6</f>
        <v>29.415661510535628</v>
      </c>
      <c r="AD63" s="8"/>
      <c r="AE63" s="9"/>
      <c r="AF63" s="91" t="s">
        <v>116</v>
      </c>
      <c r="AG63" s="95"/>
      <c r="AH63" s="92" t="s">
        <v>107</v>
      </c>
      <c r="AI63" s="93"/>
    </row>
    <row r="64" spans="1:35" ht="13.5" customHeight="1" x14ac:dyDescent="0.25">
      <c r="A64" s="173" t="s">
        <v>106</v>
      </c>
      <c r="B64" s="171"/>
      <c r="C64" s="171"/>
      <c r="D64" s="171"/>
      <c r="E64" s="171"/>
      <c r="F64" s="171"/>
      <c r="G64" s="171"/>
      <c r="H64" s="171"/>
      <c r="I64" s="171"/>
      <c r="J64" s="171"/>
      <c r="K64" s="171"/>
      <c r="L64" s="171"/>
      <c r="M64" s="171"/>
      <c r="N64" s="171"/>
      <c r="O64" s="171"/>
      <c r="P64" s="171"/>
      <c r="Q64" s="171"/>
      <c r="R64" s="171"/>
      <c r="S64" s="171"/>
      <c r="T64" s="171"/>
      <c r="U64" s="171"/>
      <c r="V64" s="171"/>
      <c r="W64" s="172"/>
      <c r="X64" s="10" t="str">
        <f>VLOOKUP(X63,NILAI,3)</f>
        <v>SR</v>
      </c>
      <c r="Y64" s="10" t="str">
        <f>VLOOKUP(Y63,NILAI,3)</f>
        <v>SR</v>
      </c>
      <c r="Z64" s="11"/>
      <c r="AA64" s="12"/>
      <c r="AB64" s="10" t="str">
        <f>VLOOKUP(AB63,NILAI,3)</f>
        <v>SR</v>
      </c>
      <c r="AC64" s="10" t="str">
        <f>VLOOKUP(AC63,NILAI,3)</f>
        <v>SR</v>
      </c>
      <c r="AD64" s="11"/>
      <c r="AE64" s="12"/>
      <c r="AF64" s="91" t="s">
        <v>116</v>
      </c>
      <c r="AG64" s="95"/>
      <c r="AH64" s="92" t="s">
        <v>107</v>
      </c>
      <c r="AI64" s="93"/>
    </row>
    <row r="65" spans="1:35" ht="15.75" customHeight="1" x14ac:dyDescent="0.25">
      <c r="A65" s="174" t="s">
        <v>13</v>
      </c>
      <c r="B65" s="175"/>
      <c r="C65" s="175"/>
      <c r="D65" s="175"/>
      <c r="E65" s="175"/>
      <c r="F65" s="175"/>
      <c r="G65" s="175"/>
      <c r="H65" s="175"/>
      <c r="I65" s="175"/>
      <c r="J65" s="175"/>
      <c r="K65" s="175"/>
      <c r="L65" s="175"/>
      <c r="M65" s="175"/>
      <c r="N65" s="175"/>
      <c r="O65" s="175"/>
      <c r="P65" s="175"/>
      <c r="Q65" s="175"/>
      <c r="R65" s="175"/>
      <c r="S65" s="175"/>
      <c r="T65" s="175"/>
      <c r="U65" s="175"/>
      <c r="V65" s="175"/>
      <c r="W65" s="175"/>
      <c r="X65" s="175"/>
      <c r="Y65" s="175"/>
      <c r="Z65" s="175"/>
      <c r="AA65" s="175"/>
      <c r="AB65" s="175"/>
      <c r="AC65" s="175"/>
      <c r="AD65" s="175"/>
      <c r="AE65" s="176"/>
      <c r="AF65" s="91" t="s">
        <v>116</v>
      </c>
      <c r="AG65" s="89"/>
      <c r="AH65" s="92" t="s">
        <v>107</v>
      </c>
      <c r="AI65" s="93"/>
    </row>
    <row r="66" spans="1:35" ht="15.75" customHeight="1" x14ac:dyDescent="0.25">
      <c r="A66" s="174" t="s">
        <v>14</v>
      </c>
      <c r="B66" s="175"/>
      <c r="C66" s="175"/>
      <c r="D66" s="175"/>
      <c r="E66" s="175"/>
      <c r="F66" s="175"/>
      <c r="G66" s="175"/>
      <c r="H66" s="175"/>
      <c r="I66" s="175"/>
      <c r="J66" s="175"/>
      <c r="K66" s="175"/>
      <c r="L66" s="175"/>
      <c r="M66" s="175"/>
      <c r="N66" s="175"/>
      <c r="O66" s="175"/>
      <c r="P66" s="175"/>
      <c r="Q66" s="175"/>
      <c r="R66" s="175"/>
      <c r="S66" s="175"/>
      <c r="T66" s="175"/>
      <c r="U66" s="175"/>
      <c r="V66" s="175"/>
      <c r="W66" s="175"/>
      <c r="X66" s="175"/>
      <c r="Y66" s="175"/>
      <c r="Z66" s="175"/>
      <c r="AA66" s="175"/>
      <c r="AB66" s="175"/>
      <c r="AC66" s="175"/>
      <c r="AD66" s="175"/>
      <c r="AE66" s="176"/>
      <c r="AF66" s="91" t="s">
        <v>116</v>
      </c>
      <c r="AG66" s="89"/>
      <c r="AH66" s="92" t="s">
        <v>107</v>
      </c>
      <c r="AI66" s="93"/>
    </row>
    <row r="67" spans="1:35" ht="15.75" customHeight="1" x14ac:dyDescent="0.25">
      <c r="A67" s="174" t="s">
        <v>15</v>
      </c>
      <c r="B67" s="175"/>
      <c r="C67" s="175"/>
      <c r="D67" s="175"/>
      <c r="E67" s="175"/>
      <c r="F67" s="175"/>
      <c r="G67" s="175"/>
      <c r="H67" s="175"/>
      <c r="I67" s="175"/>
      <c r="J67" s="175"/>
      <c r="K67" s="175"/>
      <c r="L67" s="175"/>
      <c r="M67" s="175"/>
      <c r="N67" s="175"/>
      <c r="O67" s="175"/>
      <c r="P67" s="175"/>
      <c r="Q67" s="175"/>
      <c r="R67" s="175"/>
      <c r="S67" s="175"/>
      <c r="T67" s="175"/>
      <c r="U67" s="175"/>
      <c r="V67" s="175"/>
      <c r="W67" s="175"/>
      <c r="X67" s="175"/>
      <c r="Y67" s="175"/>
      <c r="Z67" s="175"/>
      <c r="AA67" s="175"/>
      <c r="AB67" s="175"/>
      <c r="AC67" s="175"/>
      <c r="AD67" s="175"/>
      <c r="AE67" s="176"/>
      <c r="AF67" s="91" t="s">
        <v>116</v>
      </c>
      <c r="AG67" s="89"/>
      <c r="AH67" s="92" t="s">
        <v>107</v>
      </c>
      <c r="AI67" s="93"/>
    </row>
    <row r="68" spans="1:35" ht="15.75" customHeight="1" x14ac:dyDescent="0.25">
      <c r="A68" s="174" t="s">
        <v>16</v>
      </c>
      <c r="B68" s="175"/>
      <c r="C68" s="175"/>
      <c r="D68" s="175"/>
      <c r="E68" s="175"/>
      <c r="F68" s="175"/>
      <c r="G68" s="175"/>
      <c r="H68" s="175"/>
      <c r="I68" s="175"/>
      <c r="J68" s="175"/>
      <c r="K68" s="175"/>
      <c r="L68" s="175"/>
      <c r="M68" s="175"/>
      <c r="N68" s="175"/>
      <c r="O68" s="175"/>
      <c r="P68" s="175"/>
      <c r="Q68" s="175"/>
      <c r="R68" s="175"/>
      <c r="S68" s="175"/>
      <c r="T68" s="175"/>
      <c r="U68" s="175"/>
      <c r="V68" s="175"/>
      <c r="W68" s="175"/>
      <c r="X68" s="175"/>
      <c r="Y68" s="175"/>
      <c r="Z68" s="175"/>
      <c r="AA68" s="175"/>
      <c r="AB68" s="175"/>
      <c r="AC68" s="175"/>
      <c r="AD68" s="175"/>
      <c r="AE68" s="176"/>
      <c r="AF68" s="91" t="s">
        <v>116</v>
      </c>
      <c r="AG68" s="89"/>
      <c r="AH68" s="92" t="s">
        <v>107</v>
      </c>
      <c r="AI68" s="93"/>
    </row>
    <row r="69" spans="1:35" x14ac:dyDescent="0.25">
      <c r="M69" s="128"/>
    </row>
    <row r="70" spans="1:35" s="52" customFormat="1" ht="20.25" x14ac:dyDescent="0.25">
      <c r="D70" s="1"/>
      <c r="G70" s="53"/>
      <c r="M70" s="105"/>
      <c r="P70" s="54" t="s">
        <v>134</v>
      </c>
      <c r="S70" s="55"/>
      <c r="T70" s="55"/>
      <c r="U70" s="55"/>
      <c r="V70" s="55"/>
      <c r="W70" s="124"/>
      <c r="X70" s="55"/>
      <c r="Y70" s="55"/>
      <c r="Z70" s="55"/>
      <c r="AA70" s="54" t="s">
        <v>25</v>
      </c>
      <c r="AF70" s="57"/>
      <c r="AG70" s="57"/>
      <c r="AH70" s="57"/>
      <c r="AI70" s="57"/>
    </row>
    <row r="71" spans="1:35" s="52" customFormat="1" ht="20.25" x14ac:dyDescent="0.25">
      <c r="D71" s="1"/>
      <c r="G71" s="53"/>
      <c r="M71" s="170"/>
      <c r="P71" s="54" t="s">
        <v>132</v>
      </c>
      <c r="S71" s="55"/>
      <c r="T71" s="55"/>
      <c r="U71" s="55"/>
      <c r="V71" s="55"/>
      <c r="W71" s="55"/>
      <c r="X71" s="55"/>
      <c r="Y71" s="55"/>
      <c r="Z71" s="55"/>
      <c r="AA71" s="54" t="s">
        <v>132</v>
      </c>
      <c r="AF71" s="57"/>
      <c r="AG71" s="57"/>
      <c r="AH71" s="57"/>
      <c r="AI71" s="57"/>
    </row>
    <row r="72" spans="1:35" s="52" customFormat="1" ht="20.25" x14ac:dyDescent="0.25">
      <c r="D72" s="1"/>
      <c r="G72" s="53"/>
      <c r="M72" s="80"/>
      <c r="P72" s="54" t="s">
        <v>26</v>
      </c>
      <c r="S72" s="55"/>
      <c r="T72" s="55"/>
      <c r="U72" s="55"/>
      <c r="V72" s="55"/>
      <c r="W72" s="55"/>
      <c r="X72" s="55"/>
      <c r="Y72" s="55"/>
      <c r="Z72" s="55"/>
      <c r="AA72" s="54"/>
      <c r="AF72" s="57"/>
      <c r="AG72" s="57"/>
      <c r="AH72" s="57"/>
      <c r="AI72" s="57"/>
    </row>
    <row r="73" spans="1:35" s="52" customFormat="1" ht="20.25" x14ac:dyDescent="0.25">
      <c r="D73" s="1"/>
      <c r="G73" s="53"/>
      <c r="M73" s="110"/>
      <c r="P73" s="54"/>
      <c r="Q73" s="168"/>
      <c r="S73" s="55"/>
      <c r="T73" s="55"/>
      <c r="U73" s="55"/>
      <c r="V73" s="55"/>
      <c r="W73" s="55"/>
      <c r="X73" s="55"/>
      <c r="Y73" s="55"/>
      <c r="Z73" s="55"/>
      <c r="AA73" s="54"/>
      <c r="AF73" s="57"/>
      <c r="AG73" s="57"/>
      <c r="AH73" s="57"/>
      <c r="AI73" s="57"/>
    </row>
    <row r="74" spans="1:35" s="52" customFormat="1" ht="20.25" x14ac:dyDescent="0.25">
      <c r="D74" s="1"/>
      <c r="G74" s="53"/>
      <c r="M74" s="80"/>
      <c r="P74" s="54"/>
      <c r="S74" s="55"/>
      <c r="T74" s="55"/>
      <c r="U74" s="55"/>
      <c r="V74" s="55"/>
      <c r="W74" s="55"/>
      <c r="X74" s="55"/>
      <c r="Y74" s="55"/>
      <c r="Z74" s="55"/>
      <c r="AA74" s="54"/>
      <c r="AF74" s="57"/>
      <c r="AG74" s="57"/>
      <c r="AH74" s="57"/>
      <c r="AI74" s="57"/>
    </row>
    <row r="75" spans="1:35" s="52" customFormat="1" ht="20.25" x14ac:dyDescent="0.25">
      <c r="D75" s="1"/>
      <c r="G75" s="53"/>
      <c r="P75" s="54"/>
      <c r="S75" s="55"/>
      <c r="T75" s="55"/>
      <c r="U75" s="55"/>
      <c r="V75" s="55"/>
      <c r="W75" s="55"/>
      <c r="X75" s="55"/>
      <c r="Y75" s="55"/>
      <c r="Z75" s="55"/>
      <c r="AA75" s="54"/>
      <c r="AF75" s="57"/>
      <c r="AG75" s="57"/>
      <c r="AH75" s="57"/>
      <c r="AI75" s="57"/>
    </row>
    <row r="76" spans="1:35" s="52" customFormat="1" ht="20.25" x14ac:dyDescent="0.25">
      <c r="D76" s="1"/>
      <c r="G76" s="53"/>
      <c r="P76" s="56" t="s">
        <v>27</v>
      </c>
      <c r="S76" s="55"/>
      <c r="T76" s="55"/>
      <c r="U76" s="55"/>
      <c r="V76" s="55"/>
      <c r="W76" s="55"/>
      <c r="X76" s="55"/>
      <c r="Y76" s="55"/>
      <c r="Z76" s="55"/>
      <c r="AA76" s="56"/>
      <c r="AF76" s="57"/>
      <c r="AG76" s="57"/>
      <c r="AH76" s="57"/>
      <c r="AI76" s="57"/>
    </row>
    <row r="77" spans="1:35" s="52" customFormat="1" ht="20.25" x14ac:dyDescent="0.25">
      <c r="D77" s="1"/>
      <c r="G77" s="53"/>
      <c r="P77" s="54" t="s">
        <v>28</v>
      </c>
      <c r="S77" s="55"/>
      <c r="T77" s="55"/>
      <c r="U77" s="55"/>
      <c r="V77" s="55"/>
      <c r="W77" s="55"/>
      <c r="X77" s="55"/>
      <c r="Y77" s="55"/>
      <c r="Z77" s="55"/>
      <c r="AA77" s="54"/>
      <c r="AF77" s="57"/>
      <c r="AG77" s="57"/>
      <c r="AH77" s="57"/>
      <c r="AI77" s="57"/>
    </row>
  </sheetData>
  <autoFilter ref="AF10:AJ68"/>
  <mergeCells count="65">
    <mergeCell ref="AJ6:AJ9"/>
    <mergeCell ref="A65:AE65"/>
    <mergeCell ref="A66:AE66"/>
    <mergeCell ref="A67:AE67"/>
    <mergeCell ref="A68:AE68"/>
    <mergeCell ref="A55:W55"/>
    <mergeCell ref="A60:W60"/>
    <mergeCell ref="A62:L62"/>
    <mergeCell ref="A63:W63"/>
    <mergeCell ref="A64:W64"/>
    <mergeCell ref="A36:W36"/>
    <mergeCell ref="A41:W41"/>
    <mergeCell ref="A46:W46"/>
    <mergeCell ref="F11:L11"/>
    <mergeCell ref="A17:W17"/>
    <mergeCell ref="A30:W30"/>
    <mergeCell ref="AH6:AH9"/>
    <mergeCell ref="P8:Q8"/>
    <mergeCell ref="R8:S8"/>
    <mergeCell ref="T8:U8"/>
    <mergeCell ref="V8:W8"/>
    <mergeCell ref="AI6:AI9"/>
    <mergeCell ref="N7:O7"/>
    <mergeCell ref="P7:Q7"/>
    <mergeCell ref="R7:S7"/>
    <mergeCell ref="T7:U7"/>
    <mergeCell ref="X8:Y8"/>
    <mergeCell ref="N6:U6"/>
    <mergeCell ref="V6:W7"/>
    <mergeCell ref="X6:Y7"/>
    <mergeCell ref="Z6:AA7"/>
    <mergeCell ref="AB6:AC7"/>
    <mergeCell ref="AD6:AD7"/>
    <mergeCell ref="A1:AE1"/>
    <mergeCell ref="A2:AE2"/>
    <mergeCell ref="A3:AE3"/>
    <mergeCell ref="A6:A7"/>
    <mergeCell ref="B6:E7"/>
    <mergeCell ref="F6:F7"/>
    <mergeCell ref="G6:G7"/>
    <mergeCell ref="H6:I7"/>
    <mergeCell ref="J6:K7"/>
    <mergeCell ref="L6:M7"/>
    <mergeCell ref="Z8:AA8"/>
    <mergeCell ref="AB8:AC8"/>
    <mergeCell ref="AD8:AD9"/>
    <mergeCell ref="AE8:AE9"/>
    <mergeCell ref="L8:M8"/>
    <mergeCell ref="N8:O8"/>
    <mergeCell ref="AG6:AG9"/>
    <mergeCell ref="A8:A9"/>
    <mergeCell ref="B8:E9"/>
    <mergeCell ref="F8:F9"/>
    <mergeCell ref="G8:G9"/>
    <mergeCell ref="H8:I8"/>
    <mergeCell ref="J8:K8"/>
    <mergeCell ref="AE6:AE7"/>
    <mergeCell ref="AF6:AF9"/>
    <mergeCell ref="U16:W16"/>
    <mergeCell ref="U29:W29"/>
    <mergeCell ref="U35:W35"/>
    <mergeCell ref="U40:W40"/>
    <mergeCell ref="U45:W45"/>
    <mergeCell ref="U54:W54"/>
    <mergeCell ref="U59:W59"/>
  </mergeCells>
  <printOptions horizontalCentered="1"/>
  <pageMargins left="0.19685039370078741" right="0.19685039370078741" top="0.39370078740157483" bottom="0.39370078740157483" header="0.31496062992125984" footer="0.31496062992125984"/>
  <pageSetup paperSize="256" scale="48" orientation="landscape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E110"/>
  <sheetViews>
    <sheetView topLeftCell="A64" workbookViewId="0">
      <selection activeCell="D116" sqref="D116"/>
    </sheetView>
  </sheetViews>
  <sheetFormatPr defaultRowHeight="15" x14ac:dyDescent="0.25"/>
  <cols>
    <col min="3" max="3" width="10.28515625" style="81" customWidth="1"/>
    <col min="4" max="4" width="30.7109375" customWidth="1"/>
    <col min="5" max="5" width="5.28515625" style="81" customWidth="1"/>
  </cols>
  <sheetData>
    <row r="5" spans="3:5" ht="14.25" customHeight="1" x14ac:dyDescent="0.25">
      <c r="C5" s="204" t="s">
        <v>115</v>
      </c>
      <c r="D5" s="204" t="s">
        <v>109</v>
      </c>
      <c r="E5" s="204" t="s">
        <v>103</v>
      </c>
    </row>
    <row r="6" spans="3:5" x14ac:dyDescent="0.25">
      <c r="C6" s="204"/>
      <c r="D6" s="204"/>
      <c r="E6" s="204"/>
    </row>
    <row r="7" spans="3:5" x14ac:dyDescent="0.25">
      <c r="C7" s="82">
        <v>0</v>
      </c>
      <c r="D7" s="83" t="s">
        <v>114</v>
      </c>
      <c r="E7" s="82" t="s">
        <v>32</v>
      </c>
    </row>
    <row r="8" spans="3:5" x14ac:dyDescent="0.25">
      <c r="C8" s="82">
        <v>1</v>
      </c>
      <c r="D8" s="83" t="s">
        <v>114</v>
      </c>
      <c r="E8" s="82" t="s">
        <v>32</v>
      </c>
    </row>
    <row r="9" spans="3:5" x14ac:dyDescent="0.25">
      <c r="C9" s="82">
        <v>2</v>
      </c>
      <c r="D9" s="83" t="s">
        <v>114</v>
      </c>
      <c r="E9" s="82" t="s">
        <v>32</v>
      </c>
    </row>
    <row r="10" spans="3:5" x14ac:dyDescent="0.25">
      <c r="C10" s="82">
        <v>3</v>
      </c>
      <c r="D10" s="83" t="s">
        <v>114</v>
      </c>
      <c r="E10" s="82" t="s">
        <v>32</v>
      </c>
    </row>
    <row r="11" spans="3:5" x14ac:dyDescent="0.25">
      <c r="C11" s="82">
        <v>4</v>
      </c>
      <c r="D11" s="83" t="s">
        <v>114</v>
      </c>
      <c r="E11" s="82" t="s">
        <v>32</v>
      </c>
    </row>
    <row r="12" spans="3:5" x14ac:dyDescent="0.25">
      <c r="C12" s="82">
        <v>5</v>
      </c>
      <c r="D12" s="83" t="s">
        <v>114</v>
      </c>
      <c r="E12" s="82" t="s">
        <v>32</v>
      </c>
    </row>
    <row r="13" spans="3:5" x14ac:dyDescent="0.25">
      <c r="C13" s="82">
        <v>6</v>
      </c>
      <c r="D13" s="83" t="s">
        <v>114</v>
      </c>
      <c r="E13" s="82" t="s">
        <v>32</v>
      </c>
    </row>
    <row r="14" spans="3:5" x14ac:dyDescent="0.25">
      <c r="C14" s="82">
        <v>7</v>
      </c>
      <c r="D14" s="83" t="s">
        <v>114</v>
      </c>
      <c r="E14" s="82" t="s">
        <v>32</v>
      </c>
    </row>
    <row r="15" spans="3:5" x14ac:dyDescent="0.25">
      <c r="C15" s="82">
        <v>8</v>
      </c>
      <c r="D15" s="83" t="s">
        <v>114</v>
      </c>
      <c r="E15" s="82" t="s">
        <v>32</v>
      </c>
    </row>
    <row r="16" spans="3:5" x14ac:dyDescent="0.25">
      <c r="C16" s="82">
        <v>9</v>
      </c>
      <c r="D16" s="83" t="s">
        <v>114</v>
      </c>
      <c r="E16" s="82" t="s">
        <v>32</v>
      </c>
    </row>
    <row r="17" spans="3:5" x14ac:dyDescent="0.25">
      <c r="C17" s="82">
        <v>10</v>
      </c>
      <c r="D17" s="83" t="s">
        <v>114</v>
      </c>
      <c r="E17" s="82" t="s">
        <v>32</v>
      </c>
    </row>
    <row r="18" spans="3:5" x14ac:dyDescent="0.25">
      <c r="C18" s="82">
        <v>11</v>
      </c>
      <c r="D18" s="83" t="s">
        <v>114</v>
      </c>
      <c r="E18" s="82" t="s">
        <v>32</v>
      </c>
    </row>
    <row r="19" spans="3:5" x14ac:dyDescent="0.25">
      <c r="C19" s="82">
        <v>12</v>
      </c>
      <c r="D19" s="83" t="s">
        <v>114</v>
      </c>
      <c r="E19" s="82" t="s">
        <v>32</v>
      </c>
    </row>
    <row r="20" spans="3:5" x14ac:dyDescent="0.25">
      <c r="C20" s="82">
        <v>13</v>
      </c>
      <c r="D20" s="83" t="s">
        <v>114</v>
      </c>
      <c r="E20" s="82" t="s">
        <v>32</v>
      </c>
    </row>
    <row r="21" spans="3:5" x14ac:dyDescent="0.25">
      <c r="C21" s="82">
        <v>14</v>
      </c>
      <c r="D21" s="83" t="s">
        <v>114</v>
      </c>
      <c r="E21" s="82" t="s">
        <v>32</v>
      </c>
    </row>
    <row r="22" spans="3:5" x14ac:dyDescent="0.25">
      <c r="C22" s="82">
        <v>15</v>
      </c>
      <c r="D22" s="83" t="s">
        <v>114</v>
      </c>
      <c r="E22" s="82" t="s">
        <v>32</v>
      </c>
    </row>
    <row r="23" spans="3:5" x14ac:dyDescent="0.25">
      <c r="C23" s="82">
        <v>16</v>
      </c>
      <c r="D23" s="83" t="s">
        <v>114</v>
      </c>
      <c r="E23" s="82" t="s">
        <v>32</v>
      </c>
    </row>
    <row r="24" spans="3:5" x14ac:dyDescent="0.25">
      <c r="C24" s="82">
        <v>17</v>
      </c>
      <c r="D24" s="83" t="s">
        <v>114</v>
      </c>
      <c r="E24" s="82" t="s">
        <v>32</v>
      </c>
    </row>
    <row r="25" spans="3:5" x14ac:dyDescent="0.25">
      <c r="C25" s="82">
        <v>18</v>
      </c>
      <c r="D25" s="83" t="s">
        <v>114</v>
      </c>
      <c r="E25" s="82" t="s">
        <v>32</v>
      </c>
    </row>
    <row r="26" spans="3:5" x14ac:dyDescent="0.25">
      <c r="C26" s="82">
        <v>19</v>
      </c>
      <c r="D26" s="83" t="s">
        <v>114</v>
      </c>
      <c r="E26" s="82" t="s">
        <v>32</v>
      </c>
    </row>
    <row r="27" spans="3:5" x14ac:dyDescent="0.25">
      <c r="C27" s="82">
        <v>20</v>
      </c>
      <c r="D27" s="83" t="s">
        <v>114</v>
      </c>
      <c r="E27" s="82" t="s">
        <v>32</v>
      </c>
    </row>
    <row r="28" spans="3:5" x14ac:dyDescent="0.25">
      <c r="C28" s="82">
        <v>21</v>
      </c>
      <c r="D28" s="83" t="s">
        <v>114</v>
      </c>
      <c r="E28" s="82" t="s">
        <v>32</v>
      </c>
    </row>
    <row r="29" spans="3:5" x14ac:dyDescent="0.25">
      <c r="C29" s="82">
        <v>22</v>
      </c>
      <c r="D29" s="83" t="s">
        <v>114</v>
      </c>
      <c r="E29" s="82" t="s">
        <v>32</v>
      </c>
    </row>
    <row r="30" spans="3:5" x14ac:dyDescent="0.25">
      <c r="C30" s="82">
        <v>23</v>
      </c>
      <c r="D30" s="83" t="s">
        <v>114</v>
      </c>
      <c r="E30" s="82" t="s">
        <v>32</v>
      </c>
    </row>
    <row r="31" spans="3:5" x14ac:dyDescent="0.25">
      <c r="C31" s="82">
        <v>24</v>
      </c>
      <c r="D31" s="83" t="s">
        <v>114</v>
      </c>
      <c r="E31" s="82" t="s">
        <v>32</v>
      </c>
    </row>
    <row r="32" spans="3:5" x14ac:dyDescent="0.25">
      <c r="C32" s="82">
        <v>25</v>
      </c>
      <c r="D32" s="83" t="s">
        <v>114</v>
      </c>
      <c r="E32" s="82" t="s">
        <v>32</v>
      </c>
    </row>
    <row r="33" spans="3:5" x14ac:dyDescent="0.25">
      <c r="C33" s="82">
        <v>26</v>
      </c>
      <c r="D33" s="83" t="s">
        <v>114</v>
      </c>
      <c r="E33" s="82" t="s">
        <v>32</v>
      </c>
    </row>
    <row r="34" spans="3:5" x14ac:dyDescent="0.25">
      <c r="C34" s="82">
        <v>27</v>
      </c>
      <c r="D34" s="83" t="s">
        <v>114</v>
      </c>
      <c r="E34" s="82" t="s">
        <v>32</v>
      </c>
    </row>
    <row r="35" spans="3:5" x14ac:dyDescent="0.25">
      <c r="C35" s="82">
        <v>28</v>
      </c>
      <c r="D35" s="83" t="s">
        <v>114</v>
      </c>
      <c r="E35" s="82" t="s">
        <v>32</v>
      </c>
    </row>
    <row r="36" spans="3:5" x14ac:dyDescent="0.25">
      <c r="C36" s="82">
        <v>29</v>
      </c>
      <c r="D36" s="83" t="s">
        <v>114</v>
      </c>
      <c r="E36" s="82" t="s">
        <v>32</v>
      </c>
    </row>
    <row r="37" spans="3:5" x14ac:dyDescent="0.25">
      <c r="C37" s="82">
        <v>30</v>
      </c>
      <c r="D37" s="83" t="s">
        <v>114</v>
      </c>
      <c r="E37" s="82" t="s">
        <v>32</v>
      </c>
    </row>
    <row r="38" spans="3:5" x14ac:dyDescent="0.25">
      <c r="C38" s="82">
        <v>31</v>
      </c>
      <c r="D38" s="83" t="s">
        <v>114</v>
      </c>
      <c r="E38" s="82" t="s">
        <v>32</v>
      </c>
    </row>
    <row r="39" spans="3:5" x14ac:dyDescent="0.25">
      <c r="C39" s="82">
        <v>32</v>
      </c>
      <c r="D39" s="83" t="s">
        <v>114</v>
      </c>
      <c r="E39" s="82" t="s">
        <v>32</v>
      </c>
    </row>
    <row r="40" spans="3:5" x14ac:dyDescent="0.25">
      <c r="C40" s="82">
        <v>33</v>
      </c>
      <c r="D40" s="83" t="s">
        <v>114</v>
      </c>
      <c r="E40" s="82" t="s">
        <v>32</v>
      </c>
    </row>
    <row r="41" spans="3:5" x14ac:dyDescent="0.25">
      <c r="C41" s="82">
        <v>34</v>
      </c>
      <c r="D41" s="83" t="s">
        <v>114</v>
      </c>
      <c r="E41" s="82" t="s">
        <v>32</v>
      </c>
    </row>
    <row r="42" spans="3:5" x14ac:dyDescent="0.25">
      <c r="C42" s="82">
        <v>35</v>
      </c>
      <c r="D42" s="83" t="s">
        <v>114</v>
      </c>
      <c r="E42" s="82" t="s">
        <v>32</v>
      </c>
    </row>
    <row r="43" spans="3:5" x14ac:dyDescent="0.25">
      <c r="C43" s="82">
        <v>36</v>
      </c>
      <c r="D43" s="83" t="s">
        <v>114</v>
      </c>
      <c r="E43" s="82" t="s">
        <v>32</v>
      </c>
    </row>
    <row r="44" spans="3:5" x14ac:dyDescent="0.25">
      <c r="C44" s="82">
        <v>37</v>
      </c>
      <c r="D44" s="83" t="s">
        <v>114</v>
      </c>
      <c r="E44" s="82" t="s">
        <v>32</v>
      </c>
    </row>
    <row r="45" spans="3:5" x14ac:dyDescent="0.25">
      <c r="C45" s="82">
        <v>38</v>
      </c>
      <c r="D45" s="83" t="s">
        <v>114</v>
      </c>
      <c r="E45" s="82" t="s">
        <v>32</v>
      </c>
    </row>
    <row r="46" spans="3:5" x14ac:dyDescent="0.25">
      <c r="C46" s="82">
        <v>39</v>
      </c>
      <c r="D46" s="83" t="s">
        <v>114</v>
      </c>
      <c r="E46" s="82" t="s">
        <v>32</v>
      </c>
    </row>
    <row r="47" spans="3:5" x14ac:dyDescent="0.25">
      <c r="C47" s="82">
        <v>40</v>
      </c>
      <c r="D47" s="83" t="s">
        <v>114</v>
      </c>
      <c r="E47" s="82" t="s">
        <v>32</v>
      </c>
    </row>
    <row r="48" spans="3:5" x14ac:dyDescent="0.25">
      <c r="C48" s="82">
        <v>41</v>
      </c>
      <c r="D48" s="83" t="s">
        <v>114</v>
      </c>
      <c r="E48" s="82" t="s">
        <v>32</v>
      </c>
    </row>
    <row r="49" spans="3:5" x14ac:dyDescent="0.25">
      <c r="C49" s="82">
        <v>42</v>
      </c>
      <c r="D49" s="83" t="s">
        <v>114</v>
      </c>
      <c r="E49" s="82" t="s">
        <v>32</v>
      </c>
    </row>
    <row r="50" spans="3:5" x14ac:dyDescent="0.25">
      <c r="C50" s="82">
        <v>43</v>
      </c>
      <c r="D50" s="83" t="s">
        <v>114</v>
      </c>
      <c r="E50" s="82" t="s">
        <v>32</v>
      </c>
    </row>
    <row r="51" spans="3:5" x14ac:dyDescent="0.25">
      <c r="C51" s="82">
        <v>44</v>
      </c>
      <c r="D51" s="83" t="s">
        <v>114</v>
      </c>
      <c r="E51" s="82" t="s">
        <v>32</v>
      </c>
    </row>
    <row r="52" spans="3:5" x14ac:dyDescent="0.25">
      <c r="C52" s="82">
        <v>45</v>
      </c>
      <c r="D52" s="83" t="s">
        <v>114</v>
      </c>
      <c r="E52" s="82" t="s">
        <v>32</v>
      </c>
    </row>
    <row r="53" spans="3:5" x14ac:dyDescent="0.25">
      <c r="C53" s="82">
        <v>46</v>
      </c>
      <c r="D53" s="83" t="s">
        <v>114</v>
      </c>
      <c r="E53" s="82" t="s">
        <v>32</v>
      </c>
    </row>
    <row r="54" spans="3:5" x14ac:dyDescent="0.25">
      <c r="C54" s="82">
        <v>47</v>
      </c>
      <c r="D54" s="83" t="s">
        <v>114</v>
      </c>
      <c r="E54" s="82" t="s">
        <v>32</v>
      </c>
    </row>
    <row r="55" spans="3:5" x14ac:dyDescent="0.25">
      <c r="C55" s="82">
        <v>48</v>
      </c>
      <c r="D55" s="83" t="s">
        <v>114</v>
      </c>
      <c r="E55" s="82" t="s">
        <v>32</v>
      </c>
    </row>
    <row r="56" spans="3:5" x14ac:dyDescent="0.25">
      <c r="C56" s="82">
        <v>49</v>
      </c>
      <c r="D56" s="83" t="s">
        <v>114</v>
      </c>
      <c r="E56" s="82" t="s">
        <v>32</v>
      </c>
    </row>
    <row r="57" spans="3:5" x14ac:dyDescent="0.25">
      <c r="C57" s="82">
        <v>50</v>
      </c>
      <c r="D57" s="83" t="s">
        <v>114</v>
      </c>
      <c r="E57" s="82" t="s">
        <v>32</v>
      </c>
    </row>
    <row r="58" spans="3:5" x14ac:dyDescent="0.25">
      <c r="C58" s="82">
        <v>51</v>
      </c>
      <c r="D58" s="83" t="s">
        <v>111</v>
      </c>
      <c r="E58" s="82" t="s">
        <v>60</v>
      </c>
    </row>
    <row r="59" spans="3:5" x14ac:dyDescent="0.25">
      <c r="C59" s="82">
        <v>52</v>
      </c>
      <c r="D59" s="83" t="s">
        <v>111</v>
      </c>
      <c r="E59" s="82" t="s">
        <v>60</v>
      </c>
    </row>
    <row r="60" spans="3:5" x14ac:dyDescent="0.25">
      <c r="C60" s="82">
        <v>53</v>
      </c>
      <c r="D60" s="83" t="s">
        <v>111</v>
      </c>
      <c r="E60" s="82" t="s">
        <v>60</v>
      </c>
    </row>
    <row r="61" spans="3:5" x14ac:dyDescent="0.25">
      <c r="C61" s="82">
        <v>54</v>
      </c>
      <c r="D61" s="83" t="s">
        <v>111</v>
      </c>
      <c r="E61" s="82" t="s">
        <v>60</v>
      </c>
    </row>
    <row r="62" spans="3:5" x14ac:dyDescent="0.25">
      <c r="C62" s="82">
        <v>55</v>
      </c>
      <c r="D62" s="83" t="s">
        <v>111</v>
      </c>
      <c r="E62" s="82" t="s">
        <v>60</v>
      </c>
    </row>
    <row r="63" spans="3:5" x14ac:dyDescent="0.25">
      <c r="C63" s="82">
        <v>56</v>
      </c>
      <c r="D63" s="83" t="s">
        <v>111</v>
      </c>
      <c r="E63" s="82" t="s">
        <v>60</v>
      </c>
    </row>
    <row r="64" spans="3:5" x14ac:dyDescent="0.25">
      <c r="C64" s="82">
        <v>57</v>
      </c>
      <c r="D64" s="83" t="s">
        <v>111</v>
      </c>
      <c r="E64" s="82" t="s">
        <v>60</v>
      </c>
    </row>
    <row r="65" spans="3:5" x14ac:dyDescent="0.25">
      <c r="C65" s="82">
        <v>58</v>
      </c>
      <c r="D65" s="83" t="s">
        <v>111</v>
      </c>
      <c r="E65" s="82" t="s">
        <v>60</v>
      </c>
    </row>
    <row r="66" spans="3:5" x14ac:dyDescent="0.25">
      <c r="C66" s="82">
        <v>59</v>
      </c>
      <c r="D66" s="83" t="s">
        <v>111</v>
      </c>
      <c r="E66" s="82" t="s">
        <v>60</v>
      </c>
    </row>
    <row r="67" spans="3:5" x14ac:dyDescent="0.25">
      <c r="C67" s="82">
        <v>60</v>
      </c>
      <c r="D67" s="83" t="s">
        <v>111</v>
      </c>
      <c r="E67" s="82" t="s">
        <v>60</v>
      </c>
    </row>
    <row r="68" spans="3:5" x14ac:dyDescent="0.25">
      <c r="C68" s="82">
        <v>61</v>
      </c>
      <c r="D68" s="83" t="s">
        <v>111</v>
      </c>
      <c r="E68" s="82" t="s">
        <v>60</v>
      </c>
    </row>
    <row r="69" spans="3:5" x14ac:dyDescent="0.25">
      <c r="C69" s="82">
        <v>62</v>
      </c>
      <c r="D69" s="83" t="s">
        <v>111</v>
      </c>
      <c r="E69" s="82" t="s">
        <v>60</v>
      </c>
    </row>
    <row r="70" spans="3:5" x14ac:dyDescent="0.25">
      <c r="C70" s="82">
        <v>63</v>
      </c>
      <c r="D70" s="83" t="s">
        <v>111</v>
      </c>
      <c r="E70" s="82" t="s">
        <v>60</v>
      </c>
    </row>
    <row r="71" spans="3:5" x14ac:dyDescent="0.25">
      <c r="C71" s="82">
        <v>64</v>
      </c>
      <c r="D71" s="83" t="s">
        <v>111</v>
      </c>
      <c r="E71" s="82" t="s">
        <v>60</v>
      </c>
    </row>
    <row r="72" spans="3:5" x14ac:dyDescent="0.25">
      <c r="C72" s="82">
        <v>65</v>
      </c>
      <c r="D72" s="83" t="s">
        <v>111</v>
      </c>
      <c r="E72" s="82" t="s">
        <v>60</v>
      </c>
    </row>
    <row r="73" spans="3:5" x14ac:dyDescent="0.25">
      <c r="C73" s="82">
        <v>66</v>
      </c>
      <c r="D73" s="83" t="s">
        <v>113</v>
      </c>
      <c r="E73" s="82" t="s">
        <v>62</v>
      </c>
    </row>
    <row r="74" spans="3:5" x14ac:dyDescent="0.25">
      <c r="C74" s="82">
        <v>67</v>
      </c>
      <c r="D74" s="83" t="s">
        <v>113</v>
      </c>
      <c r="E74" s="82" t="s">
        <v>62</v>
      </c>
    </row>
    <row r="75" spans="3:5" x14ac:dyDescent="0.25">
      <c r="C75" s="82">
        <v>68</v>
      </c>
      <c r="D75" s="83" t="s">
        <v>113</v>
      </c>
      <c r="E75" s="82" t="s">
        <v>62</v>
      </c>
    </row>
    <row r="76" spans="3:5" x14ac:dyDescent="0.25">
      <c r="C76" s="82">
        <v>69</v>
      </c>
      <c r="D76" s="83" t="s">
        <v>113</v>
      </c>
      <c r="E76" s="82" t="s">
        <v>62</v>
      </c>
    </row>
    <row r="77" spans="3:5" x14ac:dyDescent="0.25">
      <c r="C77" s="82">
        <v>70</v>
      </c>
      <c r="D77" s="83" t="s">
        <v>113</v>
      </c>
      <c r="E77" s="82" t="s">
        <v>62</v>
      </c>
    </row>
    <row r="78" spans="3:5" x14ac:dyDescent="0.25">
      <c r="C78" s="82">
        <v>71</v>
      </c>
      <c r="D78" s="83" t="s">
        <v>113</v>
      </c>
      <c r="E78" s="82" t="s">
        <v>62</v>
      </c>
    </row>
    <row r="79" spans="3:5" x14ac:dyDescent="0.25">
      <c r="C79" s="82">
        <v>72</v>
      </c>
      <c r="D79" s="83" t="s">
        <v>113</v>
      </c>
      <c r="E79" s="82" t="s">
        <v>62</v>
      </c>
    </row>
    <row r="80" spans="3:5" x14ac:dyDescent="0.25">
      <c r="C80" s="82">
        <v>73</v>
      </c>
      <c r="D80" s="83" t="s">
        <v>113</v>
      </c>
      <c r="E80" s="82" t="s">
        <v>62</v>
      </c>
    </row>
    <row r="81" spans="3:5" x14ac:dyDescent="0.25">
      <c r="C81" s="82">
        <v>74</v>
      </c>
      <c r="D81" s="83" t="s">
        <v>113</v>
      </c>
      <c r="E81" s="82" t="s">
        <v>62</v>
      </c>
    </row>
    <row r="82" spans="3:5" x14ac:dyDescent="0.25">
      <c r="C82" s="82">
        <v>75</v>
      </c>
      <c r="D82" s="83" t="s">
        <v>113</v>
      </c>
      <c r="E82" s="82" t="s">
        <v>62</v>
      </c>
    </row>
    <row r="83" spans="3:5" x14ac:dyDescent="0.25">
      <c r="C83" s="82">
        <v>76</v>
      </c>
      <c r="D83" s="84" t="s">
        <v>112</v>
      </c>
      <c r="E83" s="82" t="s">
        <v>57</v>
      </c>
    </row>
    <row r="84" spans="3:5" x14ac:dyDescent="0.25">
      <c r="C84" s="82">
        <v>77</v>
      </c>
      <c r="D84" s="84" t="s">
        <v>112</v>
      </c>
      <c r="E84" s="82" t="s">
        <v>57</v>
      </c>
    </row>
    <row r="85" spans="3:5" x14ac:dyDescent="0.25">
      <c r="C85" s="82">
        <v>78</v>
      </c>
      <c r="D85" s="84" t="s">
        <v>112</v>
      </c>
      <c r="E85" s="82" t="s">
        <v>57</v>
      </c>
    </row>
    <row r="86" spans="3:5" x14ac:dyDescent="0.25">
      <c r="C86" s="82">
        <v>79</v>
      </c>
      <c r="D86" s="84" t="s">
        <v>112</v>
      </c>
      <c r="E86" s="82" t="s">
        <v>57</v>
      </c>
    </row>
    <row r="87" spans="3:5" x14ac:dyDescent="0.25">
      <c r="C87" s="82">
        <v>80</v>
      </c>
      <c r="D87" s="84" t="s">
        <v>112</v>
      </c>
      <c r="E87" s="82" t="s">
        <v>57</v>
      </c>
    </row>
    <row r="88" spans="3:5" x14ac:dyDescent="0.25">
      <c r="C88" s="82">
        <v>81</v>
      </c>
      <c r="D88" s="84" t="s">
        <v>112</v>
      </c>
      <c r="E88" s="82" t="s">
        <v>57</v>
      </c>
    </row>
    <row r="89" spans="3:5" x14ac:dyDescent="0.25">
      <c r="C89" s="82">
        <v>82</v>
      </c>
      <c r="D89" s="84" t="s">
        <v>112</v>
      </c>
      <c r="E89" s="82" t="s">
        <v>57</v>
      </c>
    </row>
    <row r="90" spans="3:5" x14ac:dyDescent="0.25">
      <c r="C90" s="82">
        <v>83</v>
      </c>
      <c r="D90" s="84" t="s">
        <v>112</v>
      </c>
      <c r="E90" s="82" t="s">
        <v>57</v>
      </c>
    </row>
    <row r="91" spans="3:5" x14ac:dyDescent="0.25">
      <c r="C91" s="82">
        <v>84</v>
      </c>
      <c r="D91" s="84" t="s">
        <v>112</v>
      </c>
      <c r="E91" s="82" t="s">
        <v>57</v>
      </c>
    </row>
    <row r="92" spans="3:5" x14ac:dyDescent="0.25">
      <c r="C92" s="82">
        <v>85</v>
      </c>
      <c r="D92" s="84" t="s">
        <v>112</v>
      </c>
      <c r="E92" s="82" t="s">
        <v>57</v>
      </c>
    </row>
    <row r="93" spans="3:5" x14ac:dyDescent="0.25">
      <c r="C93" s="82">
        <v>86</v>
      </c>
      <c r="D93" s="84" t="s">
        <v>112</v>
      </c>
      <c r="E93" s="82" t="s">
        <v>57</v>
      </c>
    </row>
    <row r="94" spans="3:5" x14ac:dyDescent="0.25">
      <c r="C94" s="82">
        <v>87</v>
      </c>
      <c r="D94" s="84" t="s">
        <v>112</v>
      </c>
      <c r="E94" s="82" t="s">
        <v>57</v>
      </c>
    </row>
    <row r="95" spans="3:5" x14ac:dyDescent="0.25">
      <c r="C95" s="82">
        <v>88</v>
      </c>
      <c r="D95" s="84" t="s">
        <v>112</v>
      </c>
      <c r="E95" s="82" t="s">
        <v>57</v>
      </c>
    </row>
    <row r="96" spans="3:5" x14ac:dyDescent="0.25">
      <c r="C96" s="82">
        <v>89</v>
      </c>
      <c r="D96" s="84" t="s">
        <v>112</v>
      </c>
      <c r="E96" s="82" t="s">
        <v>57</v>
      </c>
    </row>
    <row r="97" spans="3:5" x14ac:dyDescent="0.25">
      <c r="C97" s="82">
        <v>90</v>
      </c>
      <c r="D97" s="84" t="s">
        <v>112</v>
      </c>
      <c r="E97" s="82" t="s">
        <v>57</v>
      </c>
    </row>
    <row r="98" spans="3:5" x14ac:dyDescent="0.25">
      <c r="C98" s="82">
        <v>91</v>
      </c>
      <c r="D98" s="84" t="s">
        <v>110</v>
      </c>
      <c r="E98" s="82" t="s">
        <v>56</v>
      </c>
    </row>
    <row r="99" spans="3:5" x14ac:dyDescent="0.25">
      <c r="C99" s="82">
        <v>92</v>
      </c>
      <c r="D99" s="84" t="s">
        <v>110</v>
      </c>
      <c r="E99" s="82" t="s">
        <v>56</v>
      </c>
    </row>
    <row r="100" spans="3:5" x14ac:dyDescent="0.25">
      <c r="C100" s="82">
        <v>93</v>
      </c>
      <c r="D100" s="84" t="s">
        <v>110</v>
      </c>
      <c r="E100" s="82" t="s">
        <v>56</v>
      </c>
    </row>
    <row r="101" spans="3:5" x14ac:dyDescent="0.25">
      <c r="C101" s="82">
        <v>94</v>
      </c>
      <c r="D101" s="84" t="s">
        <v>110</v>
      </c>
      <c r="E101" s="82" t="s">
        <v>56</v>
      </c>
    </row>
    <row r="102" spans="3:5" x14ac:dyDescent="0.25">
      <c r="C102" s="82">
        <v>95</v>
      </c>
      <c r="D102" s="84" t="s">
        <v>110</v>
      </c>
      <c r="E102" s="82" t="s">
        <v>56</v>
      </c>
    </row>
    <row r="103" spans="3:5" x14ac:dyDescent="0.25">
      <c r="C103" s="82">
        <v>96</v>
      </c>
      <c r="D103" s="84" t="s">
        <v>110</v>
      </c>
      <c r="E103" s="82" t="s">
        <v>56</v>
      </c>
    </row>
    <row r="104" spans="3:5" x14ac:dyDescent="0.25">
      <c r="C104" s="82">
        <v>97</v>
      </c>
      <c r="D104" s="84" t="s">
        <v>110</v>
      </c>
      <c r="E104" s="82" t="s">
        <v>56</v>
      </c>
    </row>
    <row r="105" spans="3:5" x14ac:dyDescent="0.25">
      <c r="C105" s="82">
        <v>98</v>
      </c>
      <c r="D105" s="84" t="s">
        <v>110</v>
      </c>
      <c r="E105" s="82" t="s">
        <v>56</v>
      </c>
    </row>
    <row r="106" spans="3:5" x14ac:dyDescent="0.25">
      <c r="C106" s="82">
        <v>99</v>
      </c>
      <c r="D106" s="84" t="s">
        <v>110</v>
      </c>
      <c r="E106" s="82" t="s">
        <v>56</v>
      </c>
    </row>
    <row r="107" spans="3:5" x14ac:dyDescent="0.25">
      <c r="C107" s="82">
        <v>100</v>
      </c>
      <c r="D107" s="84" t="s">
        <v>110</v>
      </c>
      <c r="E107" s="82" t="s">
        <v>56</v>
      </c>
    </row>
    <row r="110" spans="3:5" x14ac:dyDescent="0.25">
      <c r="C110" s="81">
        <v>50.25</v>
      </c>
      <c r="D110" t="str">
        <f>VLOOKUP(C110,NILAI,3)</f>
        <v>SR</v>
      </c>
    </row>
  </sheetData>
  <mergeCells count="3">
    <mergeCell ref="D5:D6"/>
    <mergeCell ref="E5:E6"/>
    <mergeCell ref="C5:C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RFK 2015</vt:lpstr>
      <vt:lpstr>LOGIKA</vt:lpstr>
      <vt:lpstr>KALISIFIKASI</vt:lpstr>
      <vt:lpstr>NILAI</vt:lpstr>
      <vt:lpstr>'RFK 2015'!Print_Area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STATLITBANG5</dc:creator>
  <cp:lastModifiedBy>Asus</cp:lastModifiedBy>
  <cp:lastPrinted>2015-09-14T20:59:20Z</cp:lastPrinted>
  <dcterms:created xsi:type="dcterms:W3CDTF">2014-04-16T15:22:26Z</dcterms:created>
  <dcterms:modified xsi:type="dcterms:W3CDTF">2015-10-07T03:16:16Z</dcterms:modified>
</cp:coreProperties>
</file>